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7\сайт\"/>
    </mc:Choice>
  </mc:AlternateContent>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'2)'!$A$1:$E$45</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F10" i="10" l="1"/>
  <c r="E10" i="10" s="1"/>
  <c r="J42" i="1" l="1"/>
  <c r="I42" i="1"/>
  <c r="E42" i="1"/>
  <c r="D42" i="1"/>
  <c r="C42" i="1"/>
  <c r="B42" i="1"/>
  <c r="F42" i="1" s="1"/>
  <c r="K41" i="1"/>
  <c r="I41" i="1"/>
  <c r="H41" i="1"/>
  <c r="F41" i="1"/>
  <c r="K40" i="1"/>
  <c r="I40" i="1"/>
  <c r="H40" i="1"/>
  <c r="F40" i="1"/>
  <c r="K39" i="1"/>
  <c r="I39" i="1"/>
  <c r="H39" i="1"/>
  <c r="H42" i="1" s="1"/>
  <c r="G39" i="1"/>
  <c r="G42" i="1" s="1"/>
  <c r="K42" i="1" s="1"/>
  <c r="F39" i="1"/>
  <c r="K38" i="1"/>
  <c r="J38" i="1"/>
  <c r="I38" i="1"/>
  <c r="H38" i="1"/>
  <c r="F38" i="1"/>
  <c r="E38" i="1"/>
  <c r="D38" i="1"/>
  <c r="C38" i="1"/>
  <c r="J34" i="1"/>
  <c r="I34" i="1"/>
  <c r="H34" i="1"/>
  <c r="G34" i="1"/>
  <c r="K34" i="1" s="1"/>
  <c r="E34" i="1"/>
  <c r="D34" i="1"/>
  <c r="C34" i="1"/>
  <c r="B34" i="1"/>
  <c r="F34" i="1" s="1"/>
  <c r="K33" i="1"/>
  <c r="F33" i="1"/>
  <c r="K32" i="1"/>
  <c r="F32" i="1"/>
  <c r="K31" i="1"/>
  <c r="F31" i="1"/>
  <c r="F16" i="1"/>
  <c r="F15" i="1"/>
  <c r="F14" i="1"/>
  <c r="F13" i="1"/>
  <c r="F12" i="1"/>
  <c r="E11" i="1"/>
  <c r="D11" i="1"/>
  <c r="C11" i="1"/>
  <c r="B11" i="1"/>
  <c r="F11" i="1" s="1"/>
  <c r="F10" i="1"/>
  <c r="F9" i="1"/>
  <c r="E8" i="1"/>
  <c r="D8" i="1"/>
  <c r="D7" i="1" s="1"/>
  <c r="B8" i="1"/>
  <c r="F8" i="1" s="1"/>
  <c r="E7" i="1"/>
  <c r="B7" i="1"/>
  <c r="G3" i="2"/>
  <c r="F2" i="11"/>
  <c r="D3" i="9"/>
  <c r="C3" i="3"/>
  <c r="G26" i="1"/>
  <c r="F2" i="1"/>
  <c r="E2" i="1"/>
  <c r="F7" i="1" l="1"/>
  <c r="C23" i="9" l="1"/>
  <c r="C19" i="9"/>
  <c r="C15" i="9"/>
  <c r="C11" i="9"/>
  <c r="C7" i="9"/>
  <c r="K30" i="1"/>
  <c r="E30" i="1"/>
  <c r="J30" i="1" s="1"/>
  <c r="D30" i="1"/>
  <c r="I30" i="1" s="1"/>
  <c r="C30" i="1"/>
  <c r="H30" i="1" s="1"/>
  <c r="H26" i="1"/>
  <c r="E3" i="9" l="1"/>
  <c r="D3" i="3"/>
  <c r="C10" i="10"/>
  <c r="B3" i="10" l="1"/>
  <c r="F3" i="2"/>
  <c r="B6" i="1" l="1"/>
  <c r="B30" i="1" s="1"/>
  <c r="B38" i="1" s="1"/>
  <c r="G30" i="1" l="1"/>
  <c r="G38" i="1" s="1"/>
  <c r="C3" i="10"/>
  <c r="A10" i="10" s="1"/>
  <c r="G2" i="11"/>
</calcChain>
</file>

<file path=xl/sharedStrings.xml><?xml version="1.0" encoding="utf-8"?>
<sst xmlns="http://schemas.openxmlformats.org/spreadsheetml/2006/main" count="222" uniqueCount="164">
  <si>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</si>
  <si>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</si>
  <si>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</si>
  <si>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</si>
  <si>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</si>
  <si>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</si>
  <si>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</si>
  <si>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</si>
  <si>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</si>
  <si>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</si>
  <si>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</si>
  <si>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</si>
  <si>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</si>
  <si>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</si>
  <si>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</si>
  <si>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</si>
  <si>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</si>
  <si>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</si>
  <si>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</si>
  <si>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</si>
  <si>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</si>
  <si>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</si>
  <si>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</si>
  <si>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</si>
  <si>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</si>
  <si>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</si>
  <si>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</si>
  <si>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</si>
  <si>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</si>
  <si>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</si>
  <si>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</si>
  <si>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</si>
  <si>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</si>
  <si>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</si>
  <si>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</si>
  <si>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</si>
  <si>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</si>
  <si>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</si>
  <si>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</si>
  <si>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</si>
  <si>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</si>
  <si>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</si>
  <si>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</si>
  <si>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</si>
  <si>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</si>
  <si>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</si>
  <si>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</si>
  <si>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</si>
  <si>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</si>
  <si>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</si>
  <si>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</si>
  <si>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</si>
  <si>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</si>
  <si>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</si>
  <si>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</si>
  <si>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</si>
  <si>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</si>
  <si>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</si>
  <si>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</si>
  <si>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</si>
  <si>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</si>
  <si>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</si>
  <si>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</si>
  <si>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</si>
  <si>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</si>
  <si>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</si>
  <si>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</si>
  <si>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</si>
  <si>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</si>
  <si>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</si>
  <si>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</si>
  <si>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</si>
  <si>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</si>
  <si>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</si>
  <si>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</si>
  <si>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</si>
  <si>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</si>
  <si>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</si>
  <si>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</si>
  <si>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</si>
  <si>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</si>
  <si>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</si>
  <si>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</si>
  <si>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</si>
  <si>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</si>
  <si>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</si>
  <si>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</si>
  <si>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</si>
  <si>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</si>
  <si>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</si>
  <si>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</si>
  <si>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</si>
  <si>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</si>
  <si>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</si>
  <si>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</si>
  <si>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</si>
  <si>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</si>
  <si>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</si>
  <si>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</si>
  <si>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</si>
  <si>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</si>
  <si>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</si>
  <si>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</si>
  <si>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</si>
  <si>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</si>
  <si>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</si>
  <si>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</si>
  <si>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</si>
  <si>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</si>
  <si>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</si>
  <si>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</si>
  <si>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</si>
  <si>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</si>
  <si>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</si>
  <si>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</si>
  <si>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</si>
  <si>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</si>
  <si>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</si>
  <si>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</si>
  <si>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</si>
  <si>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</si>
  <si>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</si>
  <si>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</si>
  <si>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</si>
  <si>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</si>
  <si>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</si>
  <si>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</si>
  <si>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</si>
  <si>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</si>
  <si>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</si>
  <si>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</si>
  <si>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</si>
  <si>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</si>
  <si>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</si>
  <si>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</si>
  <si>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3. Ремонт и наладка  масляных выключателей</t>
  </si>
  <si>
    <t>4. Ремонт силовых трансформаторов</t>
  </si>
  <si>
    <t>Итого ПАО "Омскшина"</t>
  </si>
  <si>
    <t>ПАО "Омскшина"</t>
  </si>
  <si>
    <t>2023 г.</t>
  </si>
  <si>
    <t>http://www.omsktyre.ru/partner/uslugi-po-elektroenergii/</t>
  </si>
  <si>
    <t>ТР силового кабеля 10 кВ в от яч.57 в ЗРУ-10 кВ ГПП-21 до ТП-55, 51</t>
  </si>
  <si>
    <t>чел/ч</t>
  </si>
  <si>
    <t>СР ВМ яч.32 и яч.33  "Вв. на Р/С-1" в РУ-6 кВ ТП-26</t>
  </si>
  <si>
    <t>СР ВМ яч.5 и яч.6  "Вв. на Р/С-5" в РУ-6 кВ РП-29</t>
  </si>
  <si>
    <t>СР ВМ яч.57 "Вв.2 на ТП-55, 51" в ЗРУ-10 кВ ГПП-21</t>
  </si>
  <si>
    <t>ТР I и II секций 0,4 кВ в РУ-0,4 кВ ТП-17</t>
  </si>
  <si>
    <t>ТР I и II секций 0,4 кВ в РУ-0,4 кВ ТП-28</t>
  </si>
  <si>
    <t>ТР II секции 110 кВ в ОРУ-110 кВ ГПП-15</t>
  </si>
  <si>
    <t>ТР I секции 110 кВ в ОРУ-110 кВ ГПП-15</t>
  </si>
  <si>
    <t>СР ВМ яч.8 "Вв.1 на ТП-56" в ЗРУ-10 кВ ГПП-21</t>
  </si>
  <si>
    <t>ТР ВМ яч.6 и яч.7 "ШСВМ" в РУ-10 кВ ЦРП-2</t>
  </si>
  <si>
    <t>ТР тран-ров Т-1 и Т-2 в РУ-0,4 кВ ТП-17</t>
  </si>
  <si>
    <t>ТР тран-ров Т-1 и Т-2 в РУ-0,4 кВ ТП-28</t>
  </si>
  <si>
    <t>ТР тран-ра Т-2 в ОРУ-110 кВ ГПП-15</t>
  </si>
  <si>
    <t>ТР тран-ра Т-1 в ОРУ-110 кВ ГПП-15</t>
  </si>
  <si>
    <t>ТР по замене тран-ра Т-1 в РУ-0,4 кВ ТП-56</t>
  </si>
  <si>
    <t>СР ВМ яч.27 "Питательный насос-3" в РУ-6 кВ РП-41</t>
  </si>
  <si>
    <t>ТР II секции 110 кВ в ОРУ-110 кВ ГПП-6</t>
  </si>
  <si>
    <t>ТР I и II секций 0,4 кВ в РУ-0,4 кВ ТП-21</t>
  </si>
  <si>
    <t>Ремонт силового кабеля 10 кВ в яч.3 "Вв.2 на ЦРП-1" в РУ-10 кВ ТП-15</t>
  </si>
  <si>
    <t>ТР тран-ров Т-1 и Т-2 в РУ-0,4 кВ ТП-21</t>
  </si>
  <si>
    <t>ТР тран-ров Т-3 и Т-2 в ОРУ-10 кВ ТП-12</t>
  </si>
  <si>
    <t>ТР тран-ров Т-5 и Т-6 в ОРУ-10 кВ ТП-12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</si>
</sst>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81">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0" fontId="1" fillId="0" borderId="0" xfId="0" applyFont="1" applyFill="1"/>
    <xf numFmtId="0" fontId="1" fillId="0" borderId="0" xfId="0" applyFont="1" applyFill="1" applyAlignment="1">
      <alignment vertical="top"/>
    </xf>
    <xf numFmtId="14" fontId="4" fillId="0" borderId="1" xfId="2" applyNumberFormat="1" applyFont="1" applyFill="1" applyBorder="1" applyAlignment="1">
      <alignment horizontal="center" vertical="center"/>
    </xf>
    <xf numFmtId="0" fontId="4" fillId="0" borderId="1" xfId="2" applyFont="1" applyFill="1" applyBorder="1" applyAlignment="1">
      <alignment horizontal="center" vertical="center"/>
    </xf>
    <xf numFmtId="166" fontId="4" fillId="0" borderId="1" xfId="2" applyNumberFormat="1" applyFont="1" applyFill="1" applyBorder="1" applyAlignment="1">
      <alignment horizontal="center" vertical="center"/>
    </xf>
    <xf numFmtId="14" fontId="4" fillId="0" borderId="1" xfId="2" applyNumberFormat="1" applyFont="1" applyFill="1" applyBorder="1" applyAlignment="1">
      <alignment horizontal="center"/>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4" fillId="0" borderId="1" xfId="2" applyFont="1" applyFill="1" applyBorder="1" applyAlignment="1">
      <alignment horizontal="center" vertical="center"/>
    </xf>
    <xf numFmtId="166" fontId="4" fillId="0" borderId="1" xfId="2" applyNumberFormat="1" applyFont="1" applyFill="1" applyBorder="1" applyAlignment="1">
      <alignment horizontal="center" vertical="center"/>
    </xf>
    <xf numFmtId="0" fontId="4" fillId="0" borderId="1" xfId="2" applyFont="1" applyFill="1" applyBorder="1" applyAlignment="1">
      <alignment horizontal="left" vertical="center"/>
    </xf>
    <xf numFmtId="14" fontId="4" fillId="0" borderId="1" xfId="2" applyNumberFormat="1" applyFont="1" applyFill="1" applyBorder="1" applyAlignment="1">
      <alignment horizontal="center"/>
    </xf>
    <xf numFmtId="14" fontId="4" fillId="0" borderId="1" xfId="2" applyNumberFormat="1" applyFont="1" applyFill="1" applyBorder="1" applyAlignment="1">
      <alignment horizontal="center" vertical="center"/>
    </xf>
    <xf numFmtId="0" fontId="4" fillId="0" borderId="1" xfId="2" applyFont="1" applyFill="1" applyBorder="1" applyAlignment="1">
      <alignment horizontal="left" vertical="center" wrapText="1"/>
    </xf>
    <xf numFmtId="0" fontId="4" fillId="0" borderId="1" xfId="2" applyFont="1" applyFill="1" applyBorder="1" applyAlignment="1">
      <alignment horizontal="center" vertical="center"/>
    </xf>
    <xf numFmtId="166" fontId="4" fillId="0" borderId="1" xfId="2" applyNumberFormat="1" applyFont="1" applyFill="1" applyBorder="1" applyAlignment="1">
      <alignment horizontal="center" vertical="center"/>
    </xf>
    <xf numFmtId="14" fontId="4" fillId="0" borderId="1" xfId="2" applyNumberFormat="1" applyFont="1" applyFill="1" applyBorder="1" applyAlignment="1">
      <alignment horizontal="center"/>
    </xf>
    <xf numFmtId="0" fontId="4" fillId="0" borderId="2" xfId="2" applyFont="1" applyFill="1" applyBorder="1" applyAlignment="1"/>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partner/uslugi-po-elektroenergii/" TargetMode="External"/><Relationship Id="rId1" Type="http://schemas.openxmlformats.org/officeDocument/2006/relationships/hyperlink" Target="http://www.omsktyre.ru/partner/uslugi-po-elektroenergii/"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6" zoomScaleSheetLayoutView="100" workbookViewId="0">
      <selection activeCell="A26" sqref="A26"/>
    </sheetView>
  </sheetViews>
  <sheetFormatPr defaultRowHeight="15" x14ac:dyDescent="0.25"/>
  <cols>
    <col min="1" max="1" width="98" style="99" customWidth="1"/>
    <col min="2" max="2" width="11.28515625" style="99" customWidth="1"/>
    <col min="3" max="3" width="7.5703125" style="99" customWidth="1"/>
    <col min="4" max="4" width="9.140625" style="99" hidden="1" customWidth="1"/>
    <col min="5" max="16384" width="9.140625" style="99"/>
  </cols>
  <sheetData>
    <row r="1" spans="1:4" ht="48" customHeight="1" x14ac:dyDescent="0.25">
      <c r="A1" s="118" t="s">
        <v>94</v>
      </c>
      <c r="B1" s="118"/>
      <c r="C1" s="118"/>
      <c r="D1" s="118"/>
    </row>
    <row r="2" spans="1:4" ht="15.75" customHeight="1" x14ac:dyDescent="0.25">
      <c r="A2" s="18"/>
    </row>
    <row r="3" spans="1:4" s="20" customFormat="1" x14ac:dyDescent="0.25">
      <c r="A3" s="19" t="s">
        <v>118</v>
      </c>
      <c r="B3" s="65" t="s">
        <v>113</v>
      </c>
      <c r="C3" s="20" t="s">
        <v>139</v>
      </c>
    </row>
    <row r="4" spans="1:4" s="22" customFormat="1" ht="15.75" customHeight="1" x14ac:dyDescent="0.25">
      <c r="A4" s="21"/>
    </row>
    <row r="5" spans="1:4" s="20" customFormat="1" ht="15.75" customHeight="1" x14ac:dyDescent="0.25">
      <c r="A5" s="20" t="s">
        <v>93</v>
      </c>
    </row>
    <row r="6" spans="1:4" s="20" customFormat="1" ht="15.75" customHeight="1" x14ac:dyDescent="0.25">
      <c r="A6" s="20" t="s">
        <v>126</v>
      </c>
    </row>
    <row r="7" spans="1:4" s="20" customFormat="1" ht="9.9499999999999993" customHeight="1" x14ac:dyDescent="0.25"/>
    <row r="8" spans="1:4" s="20" customFormat="1" ht="9.9499999999999993" customHeight="1" x14ac:dyDescent="0.25"/>
    <row r="9" spans="1:4" s="23" customFormat="1" ht="52.5" customHeight="1" x14ac:dyDescent="0.2">
      <c r="A9" s="117" t="s">
        <v>127</v>
      </c>
      <c r="B9" s="117"/>
      <c r="C9" s="117"/>
      <c r="D9" s="117"/>
    </row>
    <row r="10" spans="1:4" s="23" customFormat="1" ht="9.9499999999999993" customHeight="1" x14ac:dyDescent="0.2">
      <c r="A10" s="97"/>
      <c r="B10" s="97"/>
      <c r="C10" s="97"/>
      <c r="D10" s="97"/>
    </row>
    <row r="11" spans="1:4" s="23" customFormat="1" ht="34.5" customHeight="1" x14ac:dyDescent="0.2">
      <c r="A11" s="117" t="s">
        <v>128</v>
      </c>
      <c r="B11" s="117"/>
      <c r="C11" s="117"/>
      <c r="D11" s="117"/>
    </row>
    <row r="12" spans="1:4" s="23" customFormat="1" ht="9.9499999999999993" customHeight="1" x14ac:dyDescent="0.2">
      <c r="A12" s="97"/>
      <c r="B12" s="97"/>
      <c r="C12" s="97"/>
      <c r="D12" s="97"/>
    </row>
    <row r="13" spans="1:4" s="23" customFormat="1" ht="36.75" customHeight="1" x14ac:dyDescent="0.2">
      <c r="A13" s="117" t="s">
        <v>129</v>
      </c>
      <c r="B13" s="117"/>
      <c r="C13" s="117"/>
      <c r="D13" s="117"/>
    </row>
    <row r="14" spans="1:4" s="23" customFormat="1" ht="36.75" customHeight="1" x14ac:dyDescent="0.2">
      <c r="A14" s="117" t="s">
        <v>130</v>
      </c>
      <c r="B14" s="117"/>
      <c r="C14" s="117"/>
      <c r="D14" s="97"/>
    </row>
    <row r="15" spans="1:4" s="23" customFormat="1" ht="9.9499999999999993" customHeight="1" x14ac:dyDescent="0.2">
      <c r="A15" s="97"/>
      <c r="B15" s="97"/>
      <c r="C15" s="97"/>
      <c r="D15" s="97"/>
    </row>
    <row r="16" spans="1:4" s="23" customFormat="1" ht="111" customHeight="1" x14ac:dyDescent="0.2">
      <c r="A16" s="117" t="s">
        <v>131</v>
      </c>
      <c r="B16" s="117"/>
      <c r="C16" s="117"/>
      <c r="D16" s="117"/>
    </row>
    <row r="17" spans="1:4" s="23" customFormat="1" ht="35.25" customHeight="1" x14ac:dyDescent="0.2">
      <c r="A17" s="117" t="s">
        <v>132</v>
      </c>
      <c r="B17" s="117"/>
      <c r="C17" s="117"/>
      <c r="D17" s="117"/>
    </row>
    <row r="18" spans="1:4" s="23" customFormat="1" ht="9.75" customHeight="1" x14ac:dyDescent="0.2">
      <c r="A18" s="97"/>
      <c r="B18" s="97"/>
      <c r="C18" s="97"/>
      <c r="D18" s="97"/>
    </row>
    <row r="19" spans="1:4" s="23" customFormat="1" ht="32.25" customHeight="1" x14ac:dyDescent="0.2">
      <c r="A19" s="117" t="s">
        <v>133</v>
      </c>
      <c r="B19" s="117"/>
      <c r="C19" s="117"/>
      <c r="D19" s="117"/>
    </row>
    <row r="20" spans="1:4" s="23" customFormat="1" ht="9" customHeight="1" x14ac:dyDescent="0.2"/>
    <row r="21" spans="1:4" s="23" customFormat="1" ht="65.25" customHeight="1" x14ac:dyDescent="0.2">
      <c r="A21" s="117" t="s">
        <v>134</v>
      </c>
      <c r="B21" s="117"/>
      <c r="C21" s="117"/>
      <c r="D21" s="117"/>
    </row>
    <row r="22" spans="1:4" s="100" customFormat="1" x14ac:dyDescent="0.2"/>
    <row r="23" spans="1:4" s="100" customFormat="1" x14ac:dyDescent="0.2"/>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22" zoomScaleSheetLayoutView="100" workbookViewId="0">
      <selection activeCell="H12" sqref="H12"/>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29" t="s">
        <v>98</v>
      </c>
      <c r="K1" s="129"/>
    </row>
    <row r="2" spans="1:11" ht="15" customHeight="1" x14ac:dyDescent="0.25">
      <c r="A2" s="130" t="s">
        <v>55</v>
      </c>
      <c r="B2" s="130"/>
      <c r="C2" s="130"/>
      <c r="D2" s="130"/>
      <c r="E2" s="66" t="str">
        <f>'Информация для раскрытия'!B3</f>
        <v>II квартал</v>
      </c>
      <c r="F2" s="24" t="str">
        <f>'Информация для раскрытия'!C3</f>
        <v>2023 г.</v>
      </c>
    </row>
    <row r="3" spans="1:11" ht="15" customHeight="1" x14ac:dyDescent="0.2">
      <c r="A3" s="131" t="s">
        <v>119</v>
      </c>
      <c r="B3" s="131"/>
      <c r="C3" s="131"/>
      <c r="D3" s="131"/>
      <c r="E3" s="131"/>
      <c r="F3" s="131"/>
    </row>
    <row r="4" spans="1:11" ht="15" x14ac:dyDescent="0.2">
      <c r="A4" s="9"/>
      <c r="B4" s="9"/>
      <c r="C4" s="9"/>
      <c r="D4" s="9"/>
      <c r="E4" s="9"/>
      <c r="F4" s="10"/>
    </row>
    <row r="5" spans="1:11" ht="15" x14ac:dyDescent="0.2">
      <c r="A5" s="124" t="s">
        <v>90</v>
      </c>
      <c r="B5" s="135" t="s">
        <v>89</v>
      </c>
      <c r="C5" s="135"/>
      <c r="D5" s="135"/>
      <c r="E5" s="135"/>
      <c r="F5" s="135"/>
    </row>
    <row r="6" spans="1:11" ht="15" x14ac:dyDescent="0.25">
      <c r="A6" s="125"/>
      <c r="B6" s="31" t="str">
        <f>+E2</f>
        <v>II квартал</v>
      </c>
      <c r="C6" s="31" t="s">
        <v>113</v>
      </c>
      <c r="D6" s="31" t="s">
        <v>115</v>
      </c>
      <c r="E6" s="31" t="s">
        <v>116</v>
      </c>
      <c r="F6" s="33" t="s">
        <v>2</v>
      </c>
    </row>
    <row r="7" spans="1:11" s="25" customFormat="1" ht="15" x14ac:dyDescent="0.25">
      <c r="A7" s="13" t="s">
        <v>17</v>
      </c>
      <c r="B7" s="77">
        <f>+B8</f>
        <v>0</v>
      </c>
      <c r="C7" s="78">
        <v>0</v>
      </c>
      <c r="D7" s="77">
        <f t="shared" ref="D7" si="0">+D8</f>
        <v>0</v>
      </c>
      <c r="E7" s="77">
        <f>+E8</f>
        <v>0</v>
      </c>
      <c r="F7" s="79">
        <f>SUM(B7:E7)</f>
        <v>0</v>
      </c>
    </row>
    <row r="8" spans="1:11" s="26" customFormat="1" ht="15" x14ac:dyDescent="0.2">
      <c r="A8" s="14" t="s">
        <v>18</v>
      </c>
      <c r="B8" s="77">
        <f>+B9+B10</f>
        <v>0</v>
      </c>
      <c r="C8" s="78">
        <v>0</v>
      </c>
      <c r="D8" s="77">
        <f t="shared" ref="D8" si="1">+D9+D10</f>
        <v>0</v>
      </c>
      <c r="E8" s="77">
        <f>+E9+E10</f>
        <v>0</v>
      </c>
      <c r="F8" s="79">
        <f>SUM(B8:E8)</f>
        <v>0</v>
      </c>
    </row>
    <row r="9" spans="1:11" ht="18" customHeight="1" x14ac:dyDescent="0.2">
      <c r="A9" s="1" t="s">
        <v>70</v>
      </c>
      <c r="B9" s="80"/>
      <c r="C9" s="81"/>
      <c r="D9" s="82"/>
      <c r="E9" s="80"/>
      <c r="F9" s="83">
        <f t="shared" ref="F9:F15" si="2">SUM(B9:E9)</f>
        <v>0</v>
      </c>
    </row>
    <row r="10" spans="1:11" ht="15.75" customHeight="1" x14ac:dyDescent="0.2">
      <c r="A10" s="1" t="s">
        <v>96</v>
      </c>
      <c r="B10" s="80"/>
      <c r="C10" s="81"/>
      <c r="D10" s="82"/>
      <c r="E10" s="80"/>
      <c r="F10" s="83">
        <f t="shared" si="2"/>
        <v>0</v>
      </c>
    </row>
    <row r="11" spans="1:11" s="26" customFormat="1" ht="15" customHeight="1" x14ac:dyDescent="0.2">
      <c r="A11" s="14" t="s">
        <v>19</v>
      </c>
      <c r="B11" s="77">
        <f>SUM(B12:B15)</f>
        <v>0</v>
      </c>
      <c r="C11" s="78">
        <f t="shared" ref="C11" si="3">SUM(C12:C15)</f>
        <v>0</v>
      </c>
      <c r="D11" s="77">
        <f>SUM(D12:D15)</f>
        <v>0</v>
      </c>
      <c r="E11" s="77">
        <f>SUM(E12:E15)</f>
        <v>0</v>
      </c>
      <c r="F11" s="79">
        <f t="shared" si="2"/>
        <v>0</v>
      </c>
    </row>
    <row r="12" spans="1:11" ht="18.75" customHeight="1" x14ac:dyDescent="0.2">
      <c r="A12" s="1" t="s">
        <v>71</v>
      </c>
      <c r="B12" s="80"/>
      <c r="C12" s="81"/>
      <c r="D12" s="82"/>
      <c r="E12" s="80"/>
      <c r="F12" s="83">
        <f t="shared" si="2"/>
        <v>0</v>
      </c>
    </row>
    <row r="13" spans="1:11" ht="20.25" customHeight="1" x14ac:dyDescent="0.2">
      <c r="A13" s="1" t="s">
        <v>72</v>
      </c>
      <c r="B13" s="80"/>
      <c r="C13" s="81"/>
      <c r="D13" s="82"/>
      <c r="E13" s="80"/>
      <c r="F13" s="83">
        <f t="shared" si="2"/>
        <v>0</v>
      </c>
    </row>
    <row r="14" spans="1:11" ht="36" customHeight="1" x14ac:dyDescent="0.2">
      <c r="A14" s="1" t="s">
        <v>73</v>
      </c>
      <c r="B14" s="80"/>
      <c r="C14" s="81"/>
      <c r="D14" s="82"/>
      <c r="E14" s="80"/>
      <c r="F14" s="83">
        <f t="shared" si="2"/>
        <v>0</v>
      </c>
    </row>
    <row r="15" spans="1:11" ht="15" x14ac:dyDescent="0.2">
      <c r="A15" s="1" t="s">
        <v>74</v>
      </c>
      <c r="B15" s="80"/>
      <c r="C15" s="80"/>
      <c r="D15" s="80"/>
      <c r="E15" s="80"/>
      <c r="F15" s="83">
        <f t="shared" si="2"/>
        <v>0</v>
      </c>
    </row>
    <row r="16" spans="1:11" s="26" customFormat="1" ht="31.5" customHeight="1" x14ac:dyDescent="0.2">
      <c r="A16" s="14" t="s">
        <v>77</v>
      </c>
      <c r="B16" s="77">
        <v>0</v>
      </c>
      <c r="C16" s="77">
        <v>0</v>
      </c>
      <c r="D16" s="77">
        <v>0</v>
      </c>
      <c r="E16" s="79">
        <v>0</v>
      </c>
      <c r="F16" s="77">
        <f>SUM(B16:E16)</f>
        <v>0</v>
      </c>
    </row>
    <row r="17" spans="1:11" s="26" customFormat="1" ht="19.5" customHeight="1" x14ac:dyDescent="0.2">
      <c r="A17" s="14" t="s">
        <v>20</v>
      </c>
      <c r="B17" s="132"/>
      <c r="C17" s="133"/>
      <c r="D17" s="133"/>
      <c r="E17" s="133"/>
      <c r="F17" s="134"/>
    </row>
    <row r="18" spans="1:11" ht="15" x14ac:dyDescent="0.2">
      <c r="A18" s="1"/>
      <c r="B18" s="126"/>
      <c r="C18" s="127"/>
      <c r="D18" s="127"/>
      <c r="E18" s="127"/>
      <c r="F18" s="128"/>
    </row>
    <row r="19" spans="1:11" ht="15" x14ac:dyDescent="0.2">
      <c r="A19" s="1"/>
      <c r="B19" s="126"/>
      <c r="C19" s="127"/>
      <c r="D19" s="127"/>
      <c r="E19" s="127"/>
      <c r="F19" s="128"/>
    </row>
    <row r="20" spans="1:11" ht="15" x14ac:dyDescent="0.2">
      <c r="A20" s="1" t="s">
        <v>57</v>
      </c>
      <c r="B20" s="126"/>
      <c r="C20" s="127"/>
      <c r="D20" s="127"/>
      <c r="E20" s="127"/>
      <c r="F20" s="128"/>
    </row>
    <row r="21" spans="1:11" ht="15" x14ac:dyDescent="0.2">
      <c r="A21" s="1"/>
      <c r="B21" s="120"/>
      <c r="C21" s="121"/>
      <c r="D21" s="121"/>
      <c r="E21" s="121"/>
      <c r="F21" s="122"/>
    </row>
    <row r="22" spans="1:11" ht="15" x14ac:dyDescent="0.2">
      <c r="A22" s="1"/>
      <c r="B22" s="120"/>
      <c r="C22" s="121"/>
      <c r="D22" s="121"/>
      <c r="E22" s="121"/>
      <c r="F22" s="122"/>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3" t="s">
        <v>120</v>
      </c>
      <c r="B26" s="123"/>
      <c r="C26" s="123"/>
      <c r="D26" s="123"/>
      <c r="E26" s="123"/>
      <c r="F26" s="123"/>
      <c r="G26" s="66" t="str">
        <f>'Информация для раскрытия'!B3</f>
        <v>II квартал</v>
      </c>
      <c r="H26" s="27" t="str">
        <f>F2</f>
        <v>2023 г.</v>
      </c>
      <c r="J26" s="28"/>
      <c r="K26" s="28"/>
    </row>
    <row r="27" spans="1:11" s="4" customFormat="1" ht="15" x14ac:dyDescent="0.25"/>
    <row r="28" spans="1:11" s="4" customFormat="1" ht="15" x14ac:dyDescent="0.25">
      <c r="A28" s="119" t="s">
        <v>0</v>
      </c>
      <c r="B28" s="119"/>
      <c r="C28" s="119"/>
      <c r="D28" s="119"/>
      <c r="E28" s="119"/>
      <c r="F28" s="119"/>
      <c r="G28" s="119"/>
      <c r="H28" s="119"/>
      <c r="I28" s="119"/>
      <c r="J28" s="119"/>
      <c r="K28" s="119"/>
    </row>
    <row r="29" spans="1:11" s="4" customFormat="1" ht="15" customHeight="1" x14ac:dyDescent="0.25">
      <c r="A29" s="136" t="s">
        <v>125</v>
      </c>
      <c r="B29" s="138" t="s">
        <v>1</v>
      </c>
      <c r="C29" s="139"/>
      <c r="D29" s="139"/>
      <c r="E29" s="139"/>
      <c r="F29" s="140"/>
      <c r="G29" s="138" t="s">
        <v>97</v>
      </c>
      <c r="H29" s="139"/>
      <c r="I29" s="139"/>
      <c r="J29" s="139"/>
      <c r="K29" s="140"/>
    </row>
    <row r="30" spans="1:11" s="4" customFormat="1" ht="18" customHeight="1" x14ac:dyDescent="0.25">
      <c r="A30" s="137"/>
      <c r="B30" s="31" t="str">
        <f>+B6</f>
        <v>II квартал</v>
      </c>
      <c r="C30" s="31" t="str">
        <f t="shared" ref="C30:E30" si="4">+C6</f>
        <v>II квартал</v>
      </c>
      <c r="D30" s="31" t="str">
        <f t="shared" si="4"/>
        <v>III квартал</v>
      </c>
      <c r="E30" s="31" t="str">
        <f t="shared" si="4"/>
        <v>IV квартал</v>
      </c>
      <c r="F30" s="31" t="s">
        <v>2</v>
      </c>
      <c r="G30" s="31" t="str">
        <f>+B30</f>
        <v>II квартал</v>
      </c>
      <c r="H30" s="31" t="str">
        <f>+C30</f>
        <v>II квартал</v>
      </c>
      <c r="I30" s="31" t="str">
        <f>+D30</f>
        <v>III квартал</v>
      </c>
      <c r="J30" s="31" t="str">
        <f>+E30</f>
        <v>IV квартал</v>
      </c>
      <c r="K30" s="31" t="str">
        <f t="shared" ref="K30" si="5">+F30</f>
        <v>год</v>
      </c>
    </row>
    <row r="31" spans="1:11" s="4" customFormat="1" ht="18" customHeight="1" x14ac:dyDescent="0.25">
      <c r="A31" s="3" t="s">
        <v>100</v>
      </c>
      <c r="B31" s="6">
        <v>0</v>
      </c>
      <c r="C31" s="73">
        <v>0</v>
      </c>
      <c r="D31" s="73">
        <v>0</v>
      </c>
      <c r="E31" s="73">
        <v>0</v>
      </c>
      <c r="F31" s="6">
        <f>SUM(B31:E31)</f>
        <v>0</v>
      </c>
      <c r="G31" s="6">
        <v>0</v>
      </c>
      <c r="H31" s="73">
        <v>0</v>
      </c>
      <c r="I31" s="73">
        <v>0</v>
      </c>
      <c r="J31" s="73">
        <v>0</v>
      </c>
      <c r="K31" s="6">
        <f>SUM(G31:J31)</f>
        <v>0</v>
      </c>
    </row>
    <row r="32" spans="1:11" s="4" customFormat="1" ht="18" customHeight="1" x14ac:dyDescent="0.25">
      <c r="A32" s="3" t="s">
        <v>101</v>
      </c>
      <c r="B32" s="6">
        <v>0</v>
      </c>
      <c r="C32" s="73">
        <v>0</v>
      </c>
      <c r="D32" s="73">
        <v>0</v>
      </c>
      <c r="E32" s="73">
        <v>0</v>
      </c>
      <c r="F32" s="6">
        <f>SUM(B32:E32)</f>
        <v>0</v>
      </c>
      <c r="G32" s="6">
        <v>0</v>
      </c>
      <c r="H32" s="73">
        <v>0</v>
      </c>
      <c r="I32" s="73">
        <v>0</v>
      </c>
      <c r="J32" s="73">
        <v>0</v>
      </c>
      <c r="K32" s="6">
        <f>SUM(G32:J32)</f>
        <v>0</v>
      </c>
    </row>
    <row r="33" spans="1:11" s="4" customFormat="1" ht="18" customHeight="1" x14ac:dyDescent="0.25">
      <c r="A33" s="3" t="s">
        <v>102</v>
      </c>
      <c r="B33" s="6">
        <v>0</v>
      </c>
      <c r="C33" s="73">
        <v>0</v>
      </c>
      <c r="D33" s="73">
        <v>0</v>
      </c>
      <c r="E33" s="73">
        <v>0</v>
      </c>
      <c r="F33" s="6">
        <f>SUM(B33:E33)</f>
        <v>0</v>
      </c>
      <c r="G33" s="6">
        <v>0</v>
      </c>
      <c r="H33" s="73">
        <v>0</v>
      </c>
      <c r="I33" s="73">
        <v>0</v>
      </c>
      <c r="J33" s="73">
        <v>0</v>
      </c>
      <c r="K33" s="6">
        <f>SUM(G33:J33)</f>
        <v>0</v>
      </c>
    </row>
    <row r="34" spans="1:11" s="4" customFormat="1" ht="18" customHeight="1" x14ac:dyDescent="0.25">
      <c r="A34" s="31" t="s">
        <v>137</v>
      </c>
      <c r="B34" s="7">
        <f>SUM(B31:B33)</f>
        <v>0</v>
      </c>
      <c r="C34" s="84">
        <f>SUM(C31:C33)</f>
        <v>0</v>
      </c>
      <c r="D34" s="84">
        <f>SUM(D31:D33)</f>
        <v>0</v>
      </c>
      <c r="E34" s="84">
        <f>SUM(E31:E33)</f>
        <v>0</v>
      </c>
      <c r="F34" s="7">
        <f>SUM(B34:E34)</f>
        <v>0</v>
      </c>
      <c r="G34" s="7">
        <f>SUM(G31:G33)</f>
        <v>0</v>
      </c>
      <c r="H34" s="84">
        <f>SUM(H31:H33)</f>
        <v>0</v>
      </c>
      <c r="I34" s="84">
        <f>SUM(I31:I33)</f>
        <v>0</v>
      </c>
      <c r="J34" s="84">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41" t="s">
        <v>81</v>
      </c>
      <c r="B36" s="141"/>
      <c r="C36" s="141"/>
      <c r="D36" s="141"/>
      <c r="E36" s="141"/>
      <c r="F36" s="141"/>
      <c r="G36" s="141"/>
      <c r="H36" s="141"/>
      <c r="I36" s="141"/>
      <c r="J36" s="141"/>
      <c r="K36" s="141"/>
    </row>
    <row r="37" spans="1:11" s="4" customFormat="1" ht="15" customHeight="1" x14ac:dyDescent="0.25">
      <c r="A37" s="136" t="s">
        <v>138</v>
      </c>
      <c r="B37" s="142" t="s">
        <v>75</v>
      </c>
      <c r="C37" s="142"/>
      <c r="D37" s="142"/>
      <c r="E37" s="142"/>
      <c r="F37" s="142"/>
      <c r="G37" s="142" t="s">
        <v>76</v>
      </c>
      <c r="H37" s="142"/>
      <c r="I37" s="142"/>
      <c r="J37" s="142"/>
      <c r="K37" s="142"/>
    </row>
    <row r="38" spans="1:11" s="4" customFormat="1" ht="15" x14ac:dyDescent="0.25">
      <c r="A38" s="137"/>
      <c r="B38" s="31" t="str">
        <f>+B30</f>
        <v>II квартал</v>
      </c>
      <c r="C38" s="31" t="str">
        <f t="shared" ref="C38:K41" si="6">+C30</f>
        <v>II квартал</v>
      </c>
      <c r="D38" s="31" t="str">
        <f t="shared" si="6"/>
        <v>III квартал</v>
      </c>
      <c r="E38" s="31" t="str">
        <f t="shared" si="6"/>
        <v>IV квартал</v>
      </c>
      <c r="F38" s="31" t="str">
        <f t="shared" si="6"/>
        <v>год</v>
      </c>
      <c r="G38" s="31" t="str">
        <f t="shared" si="6"/>
        <v>II квартал</v>
      </c>
      <c r="H38" s="31" t="str">
        <f t="shared" si="6"/>
        <v>II квартал</v>
      </c>
      <c r="I38" s="31" t="str">
        <f t="shared" si="6"/>
        <v>III квартал</v>
      </c>
      <c r="J38" s="31" t="str">
        <f t="shared" si="6"/>
        <v>IV квартал</v>
      </c>
      <c r="K38" s="31" t="str">
        <f t="shared" si="6"/>
        <v>год</v>
      </c>
    </row>
    <row r="39" spans="1:11" s="4" customFormat="1" ht="18" customHeight="1" x14ac:dyDescent="0.25">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x14ac:dyDescent="0.25">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x14ac:dyDescent="0.25">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x14ac:dyDescent="0.25">
      <c r="A42" s="31" t="s">
        <v>137</v>
      </c>
      <c r="B42" s="7">
        <f>SUM(B39:B41)</f>
        <v>0</v>
      </c>
      <c r="C42" s="84">
        <f>SUM(C39:C41)</f>
        <v>0</v>
      </c>
      <c r="D42" s="84">
        <f>SUM(D39:D41)</f>
        <v>0</v>
      </c>
      <c r="E42" s="84">
        <f>SUM(E39:E41)</f>
        <v>0</v>
      </c>
      <c r="F42" s="7">
        <f>SUM(B42:E42)</f>
        <v>0</v>
      </c>
      <c r="G42" s="7">
        <f>SUM(G39:G41)</f>
        <v>0</v>
      </c>
      <c r="H42" s="84">
        <f>SUM(H39:H41)</f>
        <v>0</v>
      </c>
      <c r="I42" s="84">
        <f>SUM(I39:I41)</f>
        <v>0</v>
      </c>
      <c r="J42" s="84">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showGridLines="0" view="pageBreakPreview" zoomScaleSheetLayoutView="100" workbookViewId="0">
      <selection activeCell="H16" sqref="H16"/>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29" t="s">
        <v>98</v>
      </c>
      <c r="E1" s="129"/>
    </row>
    <row r="2" spans="1:7" s="11" customFormat="1" ht="20.100000000000001" customHeight="1" x14ac:dyDescent="0.25">
      <c r="A2" s="143" t="s">
        <v>31</v>
      </c>
      <c r="B2" s="143"/>
      <c r="C2" s="143"/>
      <c r="D2" s="143"/>
      <c r="E2" s="143"/>
      <c r="G2" s="61"/>
    </row>
    <row r="3" spans="1:7" s="11" customFormat="1" ht="20.100000000000001" customHeight="1" x14ac:dyDescent="0.2">
      <c r="A3" s="145" t="s">
        <v>121</v>
      </c>
      <c r="B3" s="145"/>
      <c r="C3" s="67" t="str">
        <f>'Информация для раскрытия'!B3</f>
        <v>II квартал</v>
      </c>
      <c r="D3" s="29" t="str">
        <f>'1)'!F2</f>
        <v>2023 г.</v>
      </c>
      <c r="E3" s="74"/>
      <c r="F3" s="2"/>
    </row>
    <row r="4" spans="1:7" s="11" customFormat="1" x14ac:dyDescent="0.2">
      <c r="A4" s="144" t="s">
        <v>80</v>
      </c>
      <c r="B4" s="144"/>
      <c r="C4" s="144"/>
      <c r="D4" s="144"/>
      <c r="E4" s="144"/>
      <c r="F4" s="10"/>
    </row>
    <row r="5" spans="1:7" s="11" customFormat="1" x14ac:dyDescent="0.2">
      <c r="A5" s="15"/>
      <c r="B5" s="74"/>
      <c r="C5" s="74"/>
      <c r="D5" s="74"/>
      <c r="E5" s="74"/>
      <c r="F5" s="10"/>
    </row>
    <row r="6" spans="1:7" s="16" customFormat="1" ht="45" x14ac:dyDescent="0.2">
      <c r="A6" s="30" t="s">
        <v>21</v>
      </c>
      <c r="B6" s="30" t="s">
        <v>22</v>
      </c>
      <c r="C6" s="30" t="s">
        <v>23</v>
      </c>
      <c r="D6" s="30" t="s">
        <v>24</v>
      </c>
      <c r="E6" s="94" t="s">
        <v>25</v>
      </c>
    </row>
    <row r="7" spans="1:7" s="10" customFormat="1" ht="15" customHeight="1" x14ac:dyDescent="0.25">
      <c r="A7" s="95" t="s">
        <v>26</v>
      </c>
      <c r="B7" s="95"/>
      <c r="C7" s="93"/>
      <c r="D7" s="93"/>
      <c r="E7" s="96"/>
    </row>
    <row r="8" spans="1:7" s="10" customFormat="1" ht="30" x14ac:dyDescent="0.2">
      <c r="A8" s="112" t="s">
        <v>141</v>
      </c>
      <c r="B8" s="107" t="s">
        <v>142</v>
      </c>
      <c r="C8" s="111">
        <v>45040</v>
      </c>
      <c r="D8" s="111">
        <v>45041</v>
      </c>
      <c r="E8" s="108">
        <v>32.799999999999997</v>
      </c>
    </row>
    <row r="9" spans="1:7" s="10" customFormat="1" x14ac:dyDescent="0.25">
      <c r="A9" s="109" t="s">
        <v>146</v>
      </c>
      <c r="B9" s="107" t="s">
        <v>142</v>
      </c>
      <c r="C9" s="110">
        <v>45055</v>
      </c>
      <c r="D9" s="110">
        <v>45055</v>
      </c>
      <c r="E9" s="108">
        <v>16.399999999999999</v>
      </c>
    </row>
    <row r="10" spans="1:7" s="10" customFormat="1" x14ac:dyDescent="0.25">
      <c r="A10" s="109" t="s">
        <v>147</v>
      </c>
      <c r="B10" s="107" t="s">
        <v>142</v>
      </c>
      <c r="C10" s="110">
        <v>45060</v>
      </c>
      <c r="D10" s="110">
        <v>45060</v>
      </c>
      <c r="E10" s="108">
        <v>10</v>
      </c>
    </row>
    <row r="11" spans="1:7" s="10" customFormat="1" x14ac:dyDescent="0.25">
      <c r="A11" s="109" t="s">
        <v>148</v>
      </c>
      <c r="B11" s="107" t="s">
        <v>142</v>
      </c>
      <c r="C11" s="110">
        <v>45062</v>
      </c>
      <c r="D11" s="110">
        <v>45063</v>
      </c>
      <c r="E11" s="108">
        <v>40</v>
      </c>
    </row>
    <row r="12" spans="1:7" s="10" customFormat="1" x14ac:dyDescent="0.25">
      <c r="A12" s="109" t="s">
        <v>149</v>
      </c>
      <c r="B12" s="107" t="s">
        <v>142</v>
      </c>
      <c r="C12" s="110">
        <v>45064</v>
      </c>
      <c r="D12" s="110">
        <v>45065</v>
      </c>
      <c r="E12" s="108">
        <v>40</v>
      </c>
    </row>
    <row r="13" spans="1:7" s="10" customFormat="1" x14ac:dyDescent="0.25">
      <c r="A13" s="109" t="s">
        <v>158</v>
      </c>
      <c r="B13" s="107" t="s">
        <v>142</v>
      </c>
      <c r="C13" s="110">
        <v>45083</v>
      </c>
      <c r="D13" s="110">
        <v>45084</v>
      </c>
      <c r="E13" s="108">
        <v>65.599999999999994</v>
      </c>
    </row>
    <row r="14" spans="1:7" s="10" customFormat="1" ht="15" customHeight="1" x14ac:dyDescent="0.25">
      <c r="A14" s="109" t="s">
        <v>159</v>
      </c>
      <c r="B14" s="107" t="s">
        <v>142</v>
      </c>
      <c r="C14" s="110">
        <v>45086</v>
      </c>
      <c r="D14" s="110">
        <v>45086</v>
      </c>
      <c r="E14" s="108">
        <v>20</v>
      </c>
    </row>
    <row r="15" spans="1:7" s="10" customFormat="1" ht="15" customHeight="1" x14ac:dyDescent="0.2">
      <c r="A15" s="112" t="s">
        <v>160</v>
      </c>
      <c r="B15" s="107" t="s">
        <v>142</v>
      </c>
      <c r="C15" s="111">
        <v>45106</v>
      </c>
      <c r="D15" s="111">
        <v>45106</v>
      </c>
      <c r="E15" s="108">
        <v>32.799999999999997</v>
      </c>
    </row>
    <row r="16" spans="1:7" s="10" customFormat="1" ht="15" customHeight="1" x14ac:dyDescent="0.25">
      <c r="A16" s="87"/>
      <c r="B16" s="17"/>
      <c r="C16" s="93"/>
      <c r="D16" s="93"/>
      <c r="E16" s="64"/>
    </row>
    <row r="17" spans="1:5" s="10" customFormat="1" ht="15" customHeight="1" x14ac:dyDescent="0.25">
      <c r="A17" s="89" t="s">
        <v>135</v>
      </c>
      <c r="B17" s="88"/>
      <c r="C17" s="88"/>
      <c r="D17" s="88"/>
      <c r="E17" s="64"/>
    </row>
    <row r="18" spans="1:5" s="10" customFormat="1" ht="15" customHeight="1" x14ac:dyDescent="0.25">
      <c r="A18" s="105" t="s">
        <v>143</v>
      </c>
      <c r="B18" s="102" t="s">
        <v>142</v>
      </c>
      <c r="C18" s="106">
        <v>45018</v>
      </c>
      <c r="D18" s="106">
        <v>45018</v>
      </c>
      <c r="E18" s="103">
        <v>24.6</v>
      </c>
    </row>
    <row r="19" spans="1:5" s="10" customFormat="1" ht="15" customHeight="1" x14ac:dyDescent="0.25">
      <c r="A19" s="105" t="s">
        <v>144</v>
      </c>
      <c r="B19" s="102" t="s">
        <v>142</v>
      </c>
      <c r="C19" s="106">
        <v>45018</v>
      </c>
      <c r="D19" s="106">
        <v>45018</v>
      </c>
      <c r="E19" s="103">
        <v>24.6</v>
      </c>
    </row>
    <row r="20" spans="1:5" s="10" customFormat="1" ht="15" customHeight="1" x14ac:dyDescent="0.25">
      <c r="A20" s="105" t="s">
        <v>145</v>
      </c>
      <c r="B20" s="102" t="s">
        <v>142</v>
      </c>
      <c r="C20" s="106">
        <v>45041</v>
      </c>
      <c r="D20" s="106">
        <v>45041</v>
      </c>
      <c r="E20" s="103">
        <v>16.8</v>
      </c>
    </row>
    <row r="21" spans="1:5" s="10" customFormat="1" ht="15" customHeight="1" x14ac:dyDescent="0.25">
      <c r="A21" s="105" t="s">
        <v>150</v>
      </c>
      <c r="B21" s="102" t="s">
        <v>142</v>
      </c>
      <c r="C21" s="104">
        <v>45047</v>
      </c>
      <c r="D21" s="104">
        <v>45047</v>
      </c>
      <c r="E21" s="103">
        <v>16.399999999999999</v>
      </c>
    </row>
    <row r="22" spans="1:5" s="10" customFormat="1" ht="15" customHeight="1" x14ac:dyDescent="0.25">
      <c r="A22" s="105" t="s">
        <v>151</v>
      </c>
      <c r="B22" s="102" t="s">
        <v>142</v>
      </c>
      <c r="C22" s="104">
        <v>45070</v>
      </c>
      <c r="D22" s="104">
        <v>45070</v>
      </c>
      <c r="E22" s="103">
        <v>32.799999999999997</v>
      </c>
    </row>
    <row r="23" spans="1:5" s="10" customFormat="1" ht="15" customHeight="1" x14ac:dyDescent="0.25">
      <c r="A23" s="105" t="s">
        <v>157</v>
      </c>
      <c r="B23" s="102" t="s">
        <v>142</v>
      </c>
      <c r="C23" s="104">
        <v>44932</v>
      </c>
      <c r="D23" s="104">
        <v>44932</v>
      </c>
      <c r="E23" s="103">
        <v>24.6</v>
      </c>
    </row>
    <row r="24" spans="1:5" s="10" customFormat="1" ht="15" customHeight="1" x14ac:dyDescent="0.25">
      <c r="A24" s="98"/>
      <c r="B24" s="17"/>
      <c r="C24" s="93"/>
      <c r="D24" s="93"/>
      <c r="E24" s="64"/>
    </row>
    <row r="25" spans="1:5" s="10" customFormat="1" ht="15" customHeight="1" x14ac:dyDescent="0.25">
      <c r="A25" s="98"/>
      <c r="B25" s="17"/>
      <c r="C25" s="93"/>
      <c r="D25" s="93"/>
      <c r="E25" s="64"/>
    </row>
    <row r="26" spans="1:5" s="10" customFormat="1" ht="15" customHeight="1" x14ac:dyDescent="0.25">
      <c r="A26" s="98"/>
      <c r="B26" s="17"/>
      <c r="C26" s="101"/>
      <c r="D26" s="101"/>
      <c r="E26" s="64"/>
    </row>
    <row r="27" spans="1:5" s="10" customFormat="1" ht="15" customHeight="1" x14ac:dyDescent="0.25">
      <c r="A27" s="90" t="s">
        <v>136</v>
      </c>
      <c r="B27" s="88"/>
      <c r="C27" s="88"/>
      <c r="D27" s="88"/>
      <c r="E27" s="64"/>
    </row>
    <row r="28" spans="1:5" s="10" customFormat="1" ht="15" customHeight="1" x14ac:dyDescent="0.25">
      <c r="A28" s="116" t="s">
        <v>152</v>
      </c>
      <c r="B28" s="113" t="s">
        <v>142</v>
      </c>
      <c r="C28" s="115">
        <v>45055</v>
      </c>
      <c r="D28" s="115">
        <v>45055</v>
      </c>
      <c r="E28" s="114">
        <v>8.1999999999999993</v>
      </c>
    </row>
    <row r="29" spans="1:5" s="10" customFormat="1" ht="15" customHeight="1" x14ac:dyDescent="0.25">
      <c r="A29" s="116" t="s">
        <v>153</v>
      </c>
      <c r="B29" s="113" t="s">
        <v>142</v>
      </c>
      <c r="C29" s="115">
        <v>45060</v>
      </c>
      <c r="D29" s="115">
        <v>45060</v>
      </c>
      <c r="E29" s="114">
        <v>6.4</v>
      </c>
    </row>
    <row r="30" spans="1:5" s="10" customFormat="1" ht="15" customHeight="1" x14ac:dyDescent="0.25">
      <c r="A30" s="116" t="s">
        <v>154</v>
      </c>
      <c r="B30" s="113" t="s">
        <v>142</v>
      </c>
      <c r="C30" s="115">
        <v>45062</v>
      </c>
      <c r="D30" s="115">
        <v>45063</v>
      </c>
      <c r="E30" s="114">
        <v>25.6</v>
      </c>
    </row>
    <row r="31" spans="1:5" s="10" customFormat="1" ht="15" customHeight="1" x14ac:dyDescent="0.25">
      <c r="A31" s="116" t="s">
        <v>155</v>
      </c>
      <c r="B31" s="113" t="s">
        <v>142</v>
      </c>
      <c r="C31" s="115">
        <v>45064</v>
      </c>
      <c r="D31" s="115">
        <v>45065</v>
      </c>
      <c r="E31" s="114">
        <v>25.6</v>
      </c>
    </row>
    <row r="32" spans="1:5" s="10" customFormat="1" ht="15" customHeight="1" x14ac:dyDescent="0.25">
      <c r="A32" s="116" t="s">
        <v>156</v>
      </c>
      <c r="B32" s="113" t="s">
        <v>142</v>
      </c>
      <c r="C32" s="115">
        <v>45071</v>
      </c>
      <c r="D32" s="115">
        <v>45077</v>
      </c>
      <c r="E32" s="114">
        <v>151.80000000000001</v>
      </c>
    </row>
    <row r="33" spans="1:5" s="10" customFormat="1" ht="15" customHeight="1" x14ac:dyDescent="0.25">
      <c r="A33" s="116" t="s">
        <v>156</v>
      </c>
      <c r="B33" s="113" t="s">
        <v>142</v>
      </c>
      <c r="C33" s="115">
        <v>45078</v>
      </c>
      <c r="D33" s="115">
        <v>45079</v>
      </c>
      <c r="E33" s="114">
        <v>61.6</v>
      </c>
    </row>
    <row r="34" spans="1:5" s="10" customFormat="1" ht="15" customHeight="1" x14ac:dyDescent="0.25">
      <c r="A34" s="116" t="s">
        <v>161</v>
      </c>
      <c r="B34" s="113" t="s">
        <v>142</v>
      </c>
      <c r="C34" s="115">
        <v>45086</v>
      </c>
      <c r="D34" s="115">
        <v>45086</v>
      </c>
      <c r="E34" s="114">
        <v>8.8000000000000007</v>
      </c>
    </row>
    <row r="35" spans="1:5" x14ac:dyDescent="0.25">
      <c r="A35" s="116" t="s">
        <v>162</v>
      </c>
      <c r="B35" s="113" t="s">
        <v>142</v>
      </c>
      <c r="C35" s="115">
        <v>45089</v>
      </c>
      <c r="D35" s="115">
        <v>45089</v>
      </c>
      <c r="E35" s="114">
        <v>32.799999999999997</v>
      </c>
    </row>
    <row r="36" spans="1:5" x14ac:dyDescent="0.25">
      <c r="A36" s="116" t="s">
        <v>163</v>
      </c>
      <c r="B36" s="113" t="s">
        <v>142</v>
      </c>
      <c r="C36" s="115">
        <v>45093</v>
      </c>
      <c r="D36" s="115">
        <v>45093</v>
      </c>
      <c r="E36" s="114">
        <v>28.8</v>
      </c>
    </row>
    <row r="37" spans="1:5" x14ac:dyDescent="0.25">
      <c r="A37" s="86"/>
      <c r="B37" s="17"/>
      <c r="C37" s="101"/>
      <c r="D37" s="93"/>
      <c r="E37" s="64"/>
    </row>
    <row r="38" spans="1:5" x14ac:dyDescent="0.25">
      <c r="A38" s="86"/>
      <c r="B38" s="17"/>
      <c r="C38" s="93"/>
      <c r="D38" s="93"/>
      <c r="E38" s="64"/>
    </row>
    <row r="39" spans="1:5" x14ac:dyDescent="0.25">
      <c r="A39" s="86"/>
      <c r="B39" s="17"/>
      <c r="C39" s="93"/>
      <c r="D39" s="93"/>
      <c r="E39" s="64"/>
    </row>
    <row r="40" spans="1:5" x14ac:dyDescent="0.25">
      <c r="A40" s="86"/>
      <c r="B40" s="17"/>
      <c r="C40" s="93"/>
      <c r="D40" s="93"/>
      <c r="E40" s="64"/>
    </row>
    <row r="41" spans="1:5" x14ac:dyDescent="0.25">
      <c r="A41" s="86"/>
      <c r="B41" s="17"/>
      <c r="C41" s="93"/>
      <c r="D41" s="93"/>
      <c r="E41" s="64"/>
    </row>
    <row r="42" spans="1:5" x14ac:dyDescent="0.25">
      <c r="A42" s="86"/>
      <c r="B42" s="17"/>
      <c r="C42" s="93"/>
      <c r="D42" s="93"/>
      <c r="E42" s="64"/>
    </row>
    <row r="43" spans="1:5" x14ac:dyDescent="0.25">
      <c r="A43" s="86"/>
      <c r="B43" s="17"/>
      <c r="C43" s="101"/>
      <c r="D43" s="101"/>
      <c r="E43" s="64"/>
    </row>
    <row r="44" spans="1:5" x14ac:dyDescent="0.25">
      <c r="A44" s="86"/>
      <c r="B44" s="17"/>
      <c r="C44" s="93"/>
      <c r="D44" s="93"/>
      <c r="E44" s="64"/>
    </row>
    <row r="45" spans="1:5" x14ac:dyDescent="0.25">
      <c r="A45" s="86"/>
      <c r="B45" s="17"/>
      <c r="C45" s="93"/>
      <c r="D45" s="93"/>
      <c r="E45"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H18" sqref="H18"/>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29" t="s">
        <v>98</v>
      </c>
      <c r="H1" s="129"/>
    </row>
    <row r="2" spans="1:8" ht="20.100000000000001" customHeight="1" x14ac:dyDescent="0.25">
      <c r="A2" s="146" t="s">
        <v>32</v>
      </c>
      <c r="B2" s="146"/>
      <c r="C2" s="146"/>
      <c r="D2" s="146"/>
      <c r="E2" s="146"/>
      <c r="F2" s="146"/>
      <c r="G2" s="146"/>
      <c r="H2" s="146"/>
    </row>
    <row r="3" spans="1:8" ht="20.100000000000001" customHeight="1" x14ac:dyDescent="0.25">
      <c r="A3" s="156" t="s">
        <v>122</v>
      </c>
      <c r="B3" s="156"/>
      <c r="C3" s="156"/>
      <c r="D3" s="156"/>
      <c r="E3" s="156"/>
      <c r="F3" s="68" t="str">
        <f>+'2)'!C3</f>
        <v>II квартал</v>
      </c>
      <c r="G3" s="34" t="str">
        <f>'Информация для раскрытия'!C3</f>
        <v>2023 г.</v>
      </c>
      <c r="H3" s="91"/>
    </row>
    <row r="4" spans="1:8" ht="12" customHeight="1" x14ac:dyDescent="0.25">
      <c r="A4" s="91"/>
      <c r="B4" s="91"/>
      <c r="C4" s="91"/>
      <c r="D4" s="91"/>
      <c r="E4" s="91"/>
      <c r="F4" s="91"/>
      <c r="G4" s="91"/>
      <c r="H4" s="91"/>
    </row>
    <row r="5" spans="1:8" x14ac:dyDescent="0.25">
      <c r="A5" s="147" t="s">
        <v>3</v>
      </c>
      <c r="B5" s="147"/>
      <c r="C5" s="147"/>
      <c r="D5" s="147"/>
      <c r="E5" s="147"/>
      <c r="F5" s="147"/>
      <c r="G5" s="147"/>
      <c r="H5" s="147"/>
    </row>
    <row r="6" spans="1:8" ht="90" customHeight="1" x14ac:dyDescent="0.25">
      <c r="A6" s="148" t="s">
        <v>4</v>
      </c>
      <c r="B6" s="148" t="s">
        <v>5</v>
      </c>
      <c r="C6" s="148" t="s">
        <v>6</v>
      </c>
      <c r="D6" s="150" t="s">
        <v>7</v>
      </c>
      <c r="E6" s="151"/>
      <c r="F6" s="152" t="s">
        <v>8</v>
      </c>
      <c r="G6" s="153"/>
      <c r="H6" s="154" t="s">
        <v>9</v>
      </c>
    </row>
    <row r="7" spans="1:8" ht="75.75" customHeight="1" x14ac:dyDescent="0.25">
      <c r="A7" s="149"/>
      <c r="B7" s="149"/>
      <c r="C7" s="149"/>
      <c r="D7" s="35" t="s">
        <v>10</v>
      </c>
      <c r="E7" s="35" t="s">
        <v>11</v>
      </c>
      <c r="F7" s="36" t="s">
        <v>12</v>
      </c>
      <c r="G7" s="36" t="s">
        <v>13</v>
      </c>
      <c r="H7" s="155"/>
    </row>
    <row r="8" spans="1:8" ht="20.100000000000001" customHeight="1" x14ac:dyDescent="0.25">
      <c r="A8" s="37">
        <v>1</v>
      </c>
      <c r="B8" s="37" t="s">
        <v>117</v>
      </c>
      <c r="C8" s="37" t="s">
        <v>14</v>
      </c>
      <c r="D8" s="37">
        <v>10</v>
      </c>
      <c r="E8" s="38">
        <v>10</v>
      </c>
      <c r="F8" s="39">
        <v>10.3</v>
      </c>
      <c r="G8" s="39">
        <v>10.3</v>
      </c>
      <c r="H8" s="39">
        <v>10.3</v>
      </c>
    </row>
    <row r="9" spans="1:8" ht="20.100000000000001" customHeight="1" x14ac:dyDescent="0.25">
      <c r="A9" s="37">
        <v>2</v>
      </c>
      <c r="B9" s="37" t="s">
        <v>100</v>
      </c>
      <c r="C9" s="37" t="s">
        <v>15</v>
      </c>
      <c r="D9" s="37">
        <v>31.5</v>
      </c>
      <c r="E9" s="38">
        <v>40</v>
      </c>
      <c r="F9" s="39">
        <v>48.1</v>
      </c>
      <c r="G9" s="39">
        <v>48.1</v>
      </c>
      <c r="H9" s="39">
        <v>48.1</v>
      </c>
    </row>
    <row r="10" spans="1:8" ht="19.5" customHeight="1" x14ac:dyDescent="0.25">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0" zoomScaleSheetLayoutView="100" workbookViewId="0">
      <selection activeCell="O17" sqref="O17"/>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29" t="s">
        <v>98</v>
      </c>
      <c r="L1" s="129"/>
    </row>
    <row r="2" spans="1:12" ht="19.5" customHeight="1" x14ac:dyDescent="0.25">
      <c r="A2" s="160" t="s">
        <v>95</v>
      </c>
      <c r="B2" s="160"/>
      <c r="C2" s="160"/>
      <c r="D2" s="160"/>
      <c r="E2" s="160"/>
      <c r="F2" s="160"/>
      <c r="G2" s="160"/>
      <c r="H2" s="160"/>
      <c r="I2" s="160"/>
      <c r="J2" s="160"/>
      <c r="K2" s="160"/>
      <c r="L2" s="160"/>
    </row>
    <row r="3" spans="1:12" ht="15" customHeight="1" x14ac:dyDescent="0.25">
      <c r="A3" s="161"/>
      <c r="B3" s="161"/>
      <c r="C3" s="161"/>
      <c r="D3" s="161"/>
      <c r="E3" s="161"/>
      <c r="F3" s="161"/>
      <c r="G3" s="161"/>
      <c r="H3" s="161"/>
      <c r="I3" s="161"/>
      <c r="J3" s="161"/>
      <c r="K3" s="161"/>
      <c r="L3" s="161"/>
    </row>
    <row r="4" spans="1:12" ht="15" customHeight="1" x14ac:dyDescent="0.25">
      <c r="A4" s="162" t="s">
        <v>27</v>
      </c>
      <c r="B4" s="162"/>
      <c r="C4" s="162"/>
      <c r="D4" s="162"/>
      <c r="E4" s="162"/>
      <c r="F4" s="162"/>
      <c r="G4" s="162"/>
      <c r="H4" s="162"/>
      <c r="I4" s="162"/>
      <c r="J4" s="162"/>
      <c r="K4" s="162"/>
      <c r="L4" s="162"/>
    </row>
    <row r="5" spans="1:12" s="32" customFormat="1" ht="15" customHeight="1" x14ac:dyDescent="0.25">
      <c r="A5" s="163" t="s">
        <v>50</v>
      </c>
      <c r="B5" s="163"/>
      <c r="C5" s="163"/>
      <c r="D5" s="163"/>
      <c r="E5" s="163"/>
      <c r="F5" s="163"/>
      <c r="G5" s="163"/>
      <c r="H5" s="163"/>
      <c r="I5" s="163"/>
      <c r="J5" s="163"/>
      <c r="K5" s="163"/>
      <c r="L5" s="163"/>
    </row>
    <row r="6" spans="1:12" ht="96" customHeight="1" x14ac:dyDescent="0.25">
      <c r="A6" s="164" t="s">
        <v>51</v>
      </c>
      <c r="B6" s="164"/>
      <c r="C6" s="164"/>
      <c r="D6" s="164"/>
      <c r="E6" s="164"/>
      <c r="F6" s="164"/>
      <c r="G6" s="164"/>
      <c r="H6" s="164"/>
      <c r="I6" s="164"/>
      <c r="J6" s="164"/>
      <c r="K6" s="164"/>
      <c r="L6" s="164"/>
    </row>
    <row r="7" spans="1:12" ht="30" customHeight="1" x14ac:dyDescent="0.25">
      <c r="A7" s="164" t="s">
        <v>52</v>
      </c>
      <c r="B7" s="164"/>
      <c r="C7" s="164"/>
      <c r="D7" s="164"/>
      <c r="E7" s="164"/>
      <c r="F7" s="164"/>
      <c r="G7" s="164"/>
      <c r="H7" s="164"/>
      <c r="I7" s="164"/>
      <c r="J7" s="164"/>
      <c r="K7" s="164"/>
      <c r="L7" s="164"/>
    </row>
    <row r="8" spans="1:12" ht="30" customHeight="1" x14ac:dyDescent="0.25">
      <c r="A8" s="164" t="s">
        <v>58</v>
      </c>
      <c r="B8" s="164"/>
      <c r="C8" s="164"/>
      <c r="D8" s="164"/>
      <c r="E8" s="164"/>
      <c r="F8" s="164"/>
      <c r="G8" s="164"/>
      <c r="H8" s="164"/>
      <c r="I8" s="164"/>
      <c r="J8" s="164"/>
      <c r="K8" s="164"/>
      <c r="L8" s="164"/>
    </row>
    <row r="9" spans="1:12" ht="15" customHeight="1" x14ac:dyDescent="0.25">
      <c r="A9" s="92"/>
      <c r="B9" s="41"/>
      <c r="C9" s="41"/>
      <c r="D9" s="41"/>
      <c r="E9" s="41"/>
      <c r="F9" s="41"/>
      <c r="G9" s="41"/>
      <c r="H9" s="41"/>
      <c r="I9" s="41"/>
      <c r="J9" s="41"/>
      <c r="K9" s="41"/>
      <c r="L9" s="41"/>
    </row>
    <row r="10" spans="1:12" ht="15" customHeight="1" x14ac:dyDescent="0.25">
      <c r="A10" s="162" t="s">
        <v>28</v>
      </c>
      <c r="B10" s="162"/>
      <c r="C10" s="162"/>
      <c r="D10" s="162"/>
      <c r="E10" s="162"/>
      <c r="F10" s="162"/>
      <c r="G10" s="162"/>
      <c r="H10" s="162"/>
      <c r="I10" s="162"/>
      <c r="J10" s="162"/>
      <c r="K10" s="162"/>
      <c r="L10" s="162"/>
    </row>
    <row r="11" spans="1:12" ht="64.5" customHeight="1" x14ac:dyDescent="0.25">
      <c r="A11" s="158" t="s">
        <v>44</v>
      </c>
      <c r="B11" s="158"/>
      <c r="C11" s="158"/>
      <c r="D11" s="158"/>
      <c r="E11" s="158"/>
      <c r="F11" s="158"/>
      <c r="G11" s="158"/>
      <c r="H11" s="158"/>
      <c r="I11" s="158"/>
      <c r="J11" s="158"/>
      <c r="K11" s="158"/>
      <c r="L11" s="158"/>
    </row>
    <row r="12" spans="1:12" ht="45.75" customHeight="1" x14ac:dyDescent="0.25">
      <c r="A12" s="158" t="s">
        <v>29</v>
      </c>
      <c r="B12" s="158"/>
      <c r="C12" s="158"/>
      <c r="D12" s="158"/>
      <c r="E12" s="158"/>
      <c r="F12" s="158"/>
      <c r="G12" s="158"/>
      <c r="H12" s="158"/>
      <c r="I12" s="158"/>
      <c r="J12" s="158"/>
      <c r="K12" s="158"/>
      <c r="L12" s="158"/>
    </row>
    <row r="13" spans="1:12" ht="18" customHeight="1" x14ac:dyDescent="0.25">
      <c r="A13" s="159" t="s">
        <v>45</v>
      </c>
      <c r="B13" s="159"/>
      <c r="C13" s="159"/>
      <c r="D13" s="159"/>
      <c r="E13" s="159"/>
      <c r="F13" s="159"/>
      <c r="G13" s="159"/>
      <c r="H13" s="159"/>
      <c r="I13" s="159"/>
      <c r="J13" s="159"/>
      <c r="K13" s="159"/>
      <c r="L13" s="159"/>
    </row>
    <row r="14" spans="1:12" ht="48.75" customHeight="1" x14ac:dyDescent="0.25">
      <c r="A14" s="158" t="s">
        <v>46</v>
      </c>
      <c r="B14" s="158"/>
      <c r="C14" s="158"/>
      <c r="D14" s="158"/>
      <c r="E14" s="158"/>
      <c r="F14" s="158"/>
      <c r="G14" s="158"/>
      <c r="H14" s="158"/>
      <c r="I14" s="158"/>
      <c r="J14" s="158"/>
      <c r="K14" s="158"/>
      <c r="L14" s="158"/>
    </row>
    <row r="15" spans="1:12" ht="45" customHeight="1" x14ac:dyDescent="0.25">
      <c r="A15" s="158" t="s">
        <v>47</v>
      </c>
      <c r="B15" s="158"/>
      <c r="C15" s="158"/>
      <c r="D15" s="158"/>
      <c r="E15" s="158"/>
      <c r="F15" s="158"/>
      <c r="G15" s="158"/>
      <c r="H15" s="158"/>
      <c r="I15" s="158"/>
      <c r="J15" s="158"/>
      <c r="K15" s="158"/>
      <c r="L15" s="158"/>
    </row>
    <row r="16" spans="1:12" x14ac:dyDescent="0.25">
      <c r="A16" s="158" t="s">
        <v>48</v>
      </c>
      <c r="B16" s="158"/>
      <c r="C16" s="158"/>
      <c r="D16" s="158"/>
      <c r="E16" s="158"/>
      <c r="F16" s="158"/>
      <c r="G16" s="158"/>
      <c r="H16" s="158"/>
      <c r="I16" s="158"/>
      <c r="J16" s="158"/>
      <c r="K16" s="158"/>
      <c r="L16" s="158"/>
    </row>
    <row r="17" spans="1:13" ht="62.25" customHeight="1" x14ac:dyDescent="0.25">
      <c r="A17" s="165" t="s">
        <v>59</v>
      </c>
      <c r="B17" s="158"/>
      <c r="C17" s="158"/>
      <c r="D17" s="158"/>
      <c r="E17" s="158"/>
      <c r="F17" s="158"/>
      <c r="G17" s="158"/>
      <c r="H17" s="158"/>
      <c r="I17" s="158"/>
      <c r="J17" s="158"/>
      <c r="K17" s="158"/>
      <c r="L17" s="158"/>
    </row>
    <row r="18" spans="1:13" ht="33" customHeight="1" x14ac:dyDescent="0.25">
      <c r="A18" s="158" t="s">
        <v>49</v>
      </c>
      <c r="B18" s="158"/>
      <c r="C18" s="158"/>
      <c r="D18" s="158"/>
      <c r="E18" s="158"/>
      <c r="F18" s="158"/>
      <c r="G18" s="158"/>
      <c r="H18" s="158"/>
      <c r="I18" s="158"/>
      <c r="J18" s="158"/>
      <c r="K18" s="158"/>
      <c r="L18" s="158"/>
    </row>
    <row r="19" spans="1:13" ht="46.5" customHeight="1" x14ac:dyDescent="0.25">
      <c r="A19" s="158" t="s">
        <v>60</v>
      </c>
      <c r="B19" s="158"/>
      <c r="C19" s="158"/>
      <c r="D19" s="158"/>
      <c r="E19" s="158"/>
      <c r="F19" s="158"/>
      <c r="G19" s="158"/>
      <c r="H19" s="158"/>
      <c r="I19" s="158"/>
      <c r="J19" s="158"/>
      <c r="K19" s="158"/>
      <c r="L19" s="158"/>
    </row>
    <row r="20" spans="1:13" ht="15" customHeight="1" x14ac:dyDescent="0.25">
      <c r="A20" s="161"/>
      <c r="B20" s="161"/>
      <c r="C20" s="161"/>
      <c r="D20" s="161"/>
      <c r="E20" s="161"/>
      <c r="F20" s="161"/>
      <c r="G20" s="161"/>
      <c r="H20" s="161"/>
      <c r="I20" s="161"/>
      <c r="J20" s="161"/>
      <c r="K20" s="161"/>
      <c r="L20" s="161"/>
    </row>
    <row r="21" spans="1:13" ht="30" customHeight="1" x14ac:dyDescent="0.25">
      <c r="A21" s="157" t="s">
        <v>103</v>
      </c>
      <c r="B21" s="157"/>
      <c r="C21" s="157"/>
      <c r="D21" s="157"/>
      <c r="E21" s="157"/>
      <c r="F21" s="157"/>
      <c r="G21" s="157"/>
      <c r="H21" s="157"/>
      <c r="I21" s="157"/>
      <c r="J21" s="157"/>
      <c r="K21" s="157"/>
      <c r="L21" s="63" t="s">
        <v>140</v>
      </c>
      <c r="M21" s="63"/>
    </row>
    <row r="23" spans="1:13" ht="30" customHeight="1" x14ac:dyDescent="0.25">
      <c r="A23" s="157" t="s">
        <v>104</v>
      </c>
      <c r="B23" s="157"/>
      <c r="C23" s="157"/>
      <c r="D23" s="157"/>
      <c r="E23" s="157"/>
      <c r="F23" s="157"/>
      <c r="G23" s="157"/>
      <c r="H23" s="157"/>
      <c r="I23" s="157"/>
      <c r="J23" s="157"/>
      <c r="K23" s="157"/>
      <c r="L23" s="63" t="s">
        <v>140</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topLeftCell="A13" zoomScaleSheetLayoutView="100" workbookViewId="0">
      <selection activeCell="D4" sqref="D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29" t="s">
        <v>98</v>
      </c>
      <c r="E1" s="129"/>
    </row>
    <row r="2" spans="1:8" ht="15" customHeight="1" x14ac:dyDescent="0.25">
      <c r="A2" s="146" t="s">
        <v>33</v>
      </c>
      <c r="B2" s="146"/>
      <c r="C2" s="146"/>
      <c r="D2" s="146"/>
      <c r="E2" s="146"/>
      <c r="F2" s="42"/>
      <c r="G2" s="42"/>
      <c r="H2" s="42"/>
    </row>
    <row r="3" spans="1:8" ht="15" customHeight="1" x14ac:dyDescent="0.25">
      <c r="A3" s="156" t="s">
        <v>123</v>
      </c>
      <c r="B3" s="156"/>
      <c r="C3" s="156"/>
      <c r="D3" s="68" t="str">
        <f>'Информация для раскрытия'!B3</f>
        <v>II квартал</v>
      </c>
      <c r="E3" s="34" t="str">
        <f>'3)'!G3</f>
        <v>2023 г.</v>
      </c>
      <c r="F3" s="42"/>
      <c r="G3" s="42"/>
      <c r="H3" s="42"/>
    </row>
    <row r="4" spans="1:8" ht="9.75" customHeight="1" x14ac:dyDescent="0.25">
      <c r="A4" s="75"/>
      <c r="B4" s="75"/>
      <c r="C4" s="75"/>
      <c r="D4" s="60"/>
      <c r="E4" s="34"/>
      <c r="F4" s="42"/>
      <c r="G4" s="42"/>
      <c r="H4" s="42"/>
    </row>
    <row r="5" spans="1:8" ht="16.5" customHeight="1" x14ac:dyDescent="0.25">
      <c r="A5" s="148" t="s">
        <v>4</v>
      </c>
      <c r="B5" s="148" t="s">
        <v>5</v>
      </c>
      <c r="C5" s="148" t="s">
        <v>25</v>
      </c>
      <c r="D5" s="167" t="s">
        <v>30</v>
      </c>
      <c r="E5" s="167"/>
    </row>
    <row r="6" spans="1:8" ht="18" customHeight="1" x14ac:dyDescent="0.25">
      <c r="A6" s="149"/>
      <c r="B6" s="149"/>
      <c r="C6" s="149"/>
      <c r="D6" s="167"/>
      <c r="E6" s="167"/>
    </row>
    <row r="7" spans="1:8" x14ac:dyDescent="0.25">
      <c r="A7" s="43">
        <v>1</v>
      </c>
      <c r="B7" s="44" t="s">
        <v>38</v>
      </c>
      <c r="C7" s="45">
        <f>+C8+C9+C10</f>
        <v>0</v>
      </c>
      <c r="D7" s="168"/>
      <c r="E7" s="168"/>
    </row>
    <row r="8" spans="1:8" x14ac:dyDescent="0.25">
      <c r="A8" s="46" t="s">
        <v>40</v>
      </c>
      <c r="B8" s="47" t="s">
        <v>64</v>
      </c>
      <c r="C8" s="48">
        <v>0</v>
      </c>
      <c r="D8" s="169"/>
      <c r="E8" s="169"/>
    </row>
    <row r="9" spans="1:8" ht="15" customHeight="1" x14ac:dyDescent="0.25">
      <c r="A9" s="46" t="s">
        <v>41</v>
      </c>
      <c r="B9" s="47" t="s">
        <v>43</v>
      </c>
      <c r="C9" s="48">
        <v>0</v>
      </c>
      <c r="D9" s="169"/>
      <c r="E9" s="169"/>
    </row>
    <row r="10" spans="1:8" ht="33" customHeight="1" x14ac:dyDescent="0.25">
      <c r="A10" s="46" t="s">
        <v>42</v>
      </c>
      <c r="B10" s="47" t="s">
        <v>39</v>
      </c>
      <c r="C10" s="48">
        <v>0</v>
      </c>
      <c r="D10" s="169"/>
      <c r="E10" s="169"/>
    </row>
    <row r="11" spans="1:8" x14ac:dyDescent="0.25">
      <c r="A11" s="43">
        <v>2</v>
      </c>
      <c r="B11" s="44" t="s">
        <v>82</v>
      </c>
      <c r="C11" s="45">
        <f>+C12+C13+C14</f>
        <v>0</v>
      </c>
      <c r="D11" s="168"/>
      <c r="E11" s="168"/>
    </row>
    <row r="12" spans="1:8" x14ac:dyDescent="0.25">
      <c r="A12" s="46" t="s">
        <v>61</v>
      </c>
      <c r="B12" s="47" t="s">
        <v>64</v>
      </c>
      <c r="C12" s="48">
        <v>0</v>
      </c>
      <c r="D12" s="169"/>
      <c r="E12" s="169"/>
    </row>
    <row r="13" spans="1:8" ht="15" customHeight="1" x14ac:dyDescent="0.25">
      <c r="A13" s="46" t="s">
        <v>62</v>
      </c>
      <c r="B13" s="47" t="s">
        <v>43</v>
      </c>
      <c r="C13" s="48">
        <v>0</v>
      </c>
      <c r="D13" s="169"/>
      <c r="E13" s="169"/>
    </row>
    <row r="14" spans="1:8" ht="30" customHeight="1" x14ac:dyDescent="0.25">
      <c r="A14" s="46" t="s">
        <v>63</v>
      </c>
      <c r="B14" s="47" t="s">
        <v>39</v>
      </c>
      <c r="C14" s="48">
        <v>0</v>
      </c>
      <c r="D14" s="169"/>
      <c r="E14" s="169"/>
    </row>
    <row r="15" spans="1:8" x14ac:dyDescent="0.25">
      <c r="A15" s="43">
        <v>3</v>
      </c>
      <c r="B15" s="44" t="s">
        <v>78</v>
      </c>
      <c r="C15" s="45">
        <f>+C16+C17+C18</f>
        <v>0</v>
      </c>
      <c r="D15" s="168"/>
      <c r="E15" s="168"/>
    </row>
    <row r="16" spans="1:8" ht="33" customHeight="1" x14ac:dyDescent="0.25">
      <c r="A16" s="46" t="s">
        <v>65</v>
      </c>
      <c r="B16" s="47" t="s">
        <v>64</v>
      </c>
      <c r="C16" s="48">
        <v>0</v>
      </c>
      <c r="D16" s="169"/>
      <c r="E16" s="169"/>
    </row>
    <row r="17" spans="1:5" ht="45.75" customHeight="1" x14ac:dyDescent="0.25">
      <c r="A17" s="46" t="s">
        <v>66</v>
      </c>
      <c r="B17" s="47" t="s">
        <v>43</v>
      </c>
      <c r="C17" s="48">
        <v>0</v>
      </c>
      <c r="D17" s="169"/>
      <c r="E17" s="169"/>
    </row>
    <row r="18" spans="1:5" ht="32.25" customHeight="1" x14ac:dyDescent="0.25">
      <c r="A18" s="46" t="s">
        <v>67</v>
      </c>
      <c r="B18" s="47" t="s">
        <v>39</v>
      </c>
      <c r="C18" s="48">
        <v>0</v>
      </c>
      <c r="D18" s="169"/>
      <c r="E18" s="169"/>
    </row>
    <row r="19" spans="1:5" s="32" customFormat="1" x14ac:dyDescent="0.25">
      <c r="A19" s="43">
        <v>4</v>
      </c>
      <c r="B19" s="44" t="s">
        <v>69</v>
      </c>
      <c r="C19" s="45">
        <f>+C20+C21+C22</f>
        <v>0</v>
      </c>
      <c r="D19" s="168"/>
      <c r="E19" s="168"/>
    </row>
    <row r="20" spans="1:5" ht="15" customHeight="1" x14ac:dyDescent="0.25">
      <c r="A20" s="46" t="s">
        <v>83</v>
      </c>
      <c r="B20" s="47" t="s">
        <v>64</v>
      </c>
      <c r="C20" s="48">
        <v>0</v>
      </c>
      <c r="D20" s="169"/>
      <c r="E20" s="169"/>
    </row>
    <row r="21" spans="1:5" ht="15" customHeight="1" x14ac:dyDescent="0.25">
      <c r="A21" s="46" t="s">
        <v>84</v>
      </c>
      <c r="B21" s="47" t="s">
        <v>43</v>
      </c>
      <c r="C21" s="48">
        <v>0</v>
      </c>
      <c r="D21" s="169"/>
      <c r="E21" s="169"/>
    </row>
    <row r="22" spans="1:5" ht="31.5" customHeight="1" x14ac:dyDescent="0.25">
      <c r="A22" s="46" t="s">
        <v>85</v>
      </c>
      <c r="B22" s="47" t="s">
        <v>39</v>
      </c>
      <c r="C22" s="48">
        <v>0</v>
      </c>
      <c r="D22" s="169"/>
      <c r="E22" s="169"/>
    </row>
    <row r="23" spans="1:5" s="32" customFormat="1" x14ac:dyDescent="0.25">
      <c r="A23" s="43">
        <v>5</v>
      </c>
      <c r="B23" s="44" t="s">
        <v>68</v>
      </c>
      <c r="C23" s="45">
        <f>+C24+C25+C26</f>
        <v>0</v>
      </c>
      <c r="D23" s="168"/>
      <c r="E23" s="168"/>
    </row>
    <row r="24" spans="1:5" ht="15" customHeight="1" x14ac:dyDescent="0.25">
      <c r="A24" s="46" t="s">
        <v>86</v>
      </c>
      <c r="B24" s="47" t="s">
        <v>64</v>
      </c>
      <c r="C24" s="48">
        <v>0</v>
      </c>
      <c r="D24" s="169"/>
      <c r="E24" s="169"/>
    </row>
    <row r="25" spans="1:5" ht="15" customHeight="1" x14ac:dyDescent="0.25">
      <c r="A25" s="46" t="s">
        <v>87</v>
      </c>
      <c r="B25" s="47" t="s">
        <v>43</v>
      </c>
      <c r="C25" s="48">
        <v>0</v>
      </c>
      <c r="D25" s="169"/>
      <c r="E25" s="169"/>
    </row>
    <row r="26" spans="1:5" ht="32.25" customHeight="1" x14ac:dyDescent="0.25">
      <c r="A26" s="46" t="s">
        <v>88</v>
      </c>
      <c r="B26" s="47" t="s">
        <v>39</v>
      </c>
      <c r="C26" s="48">
        <v>0</v>
      </c>
      <c r="D26" s="170"/>
      <c r="E26" s="171"/>
    </row>
    <row r="27" spans="1:5" s="49" customFormat="1" x14ac:dyDescent="0.2">
      <c r="A27" s="166" t="s">
        <v>99</v>
      </c>
      <c r="B27" s="166"/>
      <c r="C27" s="166"/>
      <c r="D27" s="166"/>
      <c r="E27" s="16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D18" sqref="D18"/>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29" t="s">
        <v>98</v>
      </c>
      <c r="F1" s="129"/>
    </row>
    <row r="2" spans="1:10" s="12" customFormat="1" ht="20.100000000000001" customHeight="1" x14ac:dyDescent="0.25">
      <c r="A2" s="174" t="s">
        <v>36</v>
      </c>
      <c r="B2" s="174"/>
      <c r="C2" s="174"/>
      <c r="D2" s="174"/>
      <c r="E2" s="174"/>
      <c r="F2" s="174"/>
    </row>
    <row r="3" spans="1:10" s="12" customFormat="1" ht="20.100000000000001" customHeight="1" x14ac:dyDescent="0.25">
      <c r="A3" s="55" t="s">
        <v>37</v>
      </c>
      <c r="B3" s="69" t="str">
        <f>+'5)'!D3</f>
        <v>II квартал</v>
      </c>
      <c r="C3" s="56" t="str">
        <f>+'5)'!$E$3</f>
        <v>2023 г.</v>
      </c>
      <c r="D3" s="57" t="s">
        <v>54</v>
      </c>
      <c r="E3" s="59"/>
      <c r="J3" s="59" t="s">
        <v>54</v>
      </c>
    </row>
    <row r="4" spans="1:10" ht="18" customHeight="1" x14ac:dyDescent="0.25"/>
    <row r="5" spans="1:10" ht="20.100000000000001" customHeight="1" x14ac:dyDescent="0.25">
      <c r="A5" s="50" t="s">
        <v>91</v>
      </c>
      <c r="B5" s="173" t="s">
        <v>56</v>
      </c>
      <c r="C5" s="173" t="s">
        <v>79</v>
      </c>
      <c r="D5" s="173" t="s">
        <v>53</v>
      </c>
      <c r="E5" s="172" t="s">
        <v>105</v>
      </c>
      <c r="F5" s="172" t="s">
        <v>106</v>
      </c>
    </row>
    <row r="6" spans="1:10" ht="20.100000000000001" customHeight="1" x14ac:dyDescent="0.25">
      <c r="A6" s="50" t="s">
        <v>34</v>
      </c>
      <c r="B6" s="173"/>
      <c r="C6" s="173"/>
      <c r="D6" s="173"/>
      <c r="E6" s="173"/>
      <c r="F6" s="173"/>
    </row>
    <row r="7" spans="1:10" ht="20.100000000000001" customHeight="1" x14ac:dyDescent="0.25">
      <c r="A7" s="50" t="s">
        <v>89</v>
      </c>
      <c r="B7" s="173"/>
      <c r="C7" s="173"/>
      <c r="D7" s="173"/>
      <c r="E7" s="173"/>
      <c r="F7" s="173"/>
    </row>
    <row r="8" spans="1:10" ht="20.100000000000001" customHeight="1" x14ac:dyDescent="0.25">
      <c r="A8" s="62" t="s">
        <v>92</v>
      </c>
      <c r="B8" s="51"/>
      <c r="C8" s="52"/>
      <c r="D8" s="53"/>
      <c r="E8" s="53"/>
      <c r="F8" s="53"/>
    </row>
    <row r="9" spans="1:10" ht="20.100000000000001" customHeight="1" x14ac:dyDescent="0.25">
      <c r="A9" s="58" t="s">
        <v>35</v>
      </c>
      <c r="B9" s="51"/>
      <c r="C9" s="52"/>
      <c r="D9" s="53"/>
      <c r="E9" s="53"/>
      <c r="F9" s="53"/>
    </row>
    <row r="10" spans="1:10" ht="20.100000000000001" customHeight="1" x14ac:dyDescent="0.25">
      <c r="A10" s="54" t="str">
        <f>CONCATENATE(B3,D3,C3)</f>
        <v>II квартал_2023 г.</v>
      </c>
      <c r="B10" s="76">
        <v>664861</v>
      </c>
      <c r="C10" s="85">
        <f>D10/B10</f>
        <v>2.7722208100640584</v>
      </c>
      <c r="D10" s="76">
        <v>1843141.5</v>
      </c>
      <c r="E10" s="76">
        <f>F10-D10</f>
        <v>368628.29999999981</v>
      </c>
      <c r="F10" s="76">
        <f>D10*120/100</f>
        <v>2211769.7999999998</v>
      </c>
    </row>
    <row r="12" spans="1:10" ht="17.25" customHeight="1" x14ac:dyDescent="0.25">
      <c r="A12" s="175" t="s">
        <v>124</v>
      </c>
      <c r="B12" s="175"/>
      <c r="C12" s="175"/>
      <c r="D12" s="175"/>
      <c r="E12" s="175"/>
      <c r="F12" s="17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3" sqref="F3"/>
    </sheetView>
  </sheetViews>
  <sheetFormatPr defaultRowHeight="12.75" x14ac:dyDescent="0.2"/>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x14ac:dyDescent="0.2">
      <c r="A1" s="174" t="s">
        <v>107</v>
      </c>
      <c r="B1" s="174"/>
      <c r="C1" s="174"/>
      <c r="D1" s="174"/>
      <c r="E1" s="174"/>
      <c r="F1" s="174"/>
      <c r="G1" s="174"/>
      <c r="H1" s="174"/>
      <c r="I1" s="174"/>
      <c r="J1" s="174"/>
      <c r="K1" s="176" t="s">
        <v>98</v>
      </c>
      <c r="L1" s="176"/>
    </row>
    <row r="2" spans="1:12" s="12" customFormat="1" ht="20.100000000000001" customHeight="1" x14ac:dyDescent="0.25">
      <c r="D2" s="57" t="s">
        <v>54</v>
      </c>
      <c r="E2" s="55" t="s">
        <v>37</v>
      </c>
      <c r="F2" s="69" t="str">
        <f>'Информация для раскрытия'!B3</f>
        <v>II квартал</v>
      </c>
      <c r="G2" s="56" t="str">
        <f>+'5)'!$E$3</f>
        <v>2023 г.</v>
      </c>
      <c r="J2" s="59"/>
    </row>
    <row r="4" spans="1:12" ht="27" customHeight="1" x14ac:dyDescent="0.2">
      <c r="A4" s="177" t="s">
        <v>108</v>
      </c>
      <c r="B4" s="177"/>
      <c r="C4" s="177"/>
      <c r="D4" s="177"/>
      <c r="E4" s="177"/>
      <c r="F4" s="177"/>
      <c r="G4" s="177"/>
      <c r="H4" s="177"/>
      <c r="I4" s="177"/>
      <c r="J4" s="17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H12" sqref="H12"/>
    </sheetView>
  </sheetViews>
  <sheetFormatPr defaultRowHeight="12.75" x14ac:dyDescent="0.2"/>
  <cols>
    <col min="1" max="16384" width="9.140625" style="70"/>
  </cols>
  <sheetData>
    <row r="1" spans="1:12" ht="87" customHeight="1" x14ac:dyDescent="0.2">
      <c r="A1" s="178" t="s">
        <v>109</v>
      </c>
      <c r="B1" s="178"/>
      <c r="C1" s="178"/>
      <c r="D1" s="178"/>
      <c r="E1" s="178"/>
      <c r="F1" s="178"/>
      <c r="G1" s="178"/>
      <c r="H1" s="178"/>
      <c r="I1" s="178"/>
      <c r="J1" s="178"/>
      <c r="K1" s="179" t="s">
        <v>98</v>
      </c>
      <c r="L1" s="179"/>
    </row>
    <row r="4" spans="1:12" ht="15.75" x14ac:dyDescent="0.25">
      <c r="A4" s="71" t="s">
        <v>111</v>
      </c>
      <c r="B4" s="72" t="s">
        <v>114</v>
      </c>
      <c r="D4" s="180"/>
      <c r="E4" s="180"/>
    </row>
    <row r="6" spans="1:12" x14ac:dyDescent="0.2">
      <c r="A6" s="71" t="s">
        <v>110</v>
      </c>
      <c r="B6" s="72" t="s">
        <v>112</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+lFOMpeU/X9dyFovosVKREjOnyaj3zwZgLGuCLgJtR4=</DigestValue>
    </Reference>
    <Reference Type="http://www.w3.org/2000/09/xmldsig#Object" URI="#idOfficeObject">
      <DigestMethod Algorithm="urn:ietf:params:xml:ns:cpxmlsec:algorithms:gostr34112012-256"/>
      <DigestValue>spsukgRqoMgJ53+WRuvLS3Wa+Imj++R8HMlPpVNES1k=</DigestValue>
    </Reference>
    <Reference Type="http://uri.etsi.org/01903#SignedProperties" URI="#idSignedProperties">
      <Transforms>
        <Transform Algorithm="http://www.w3.org/TR/2001/REC-xml-c14n-20010315"/>
      </Transforms>
      <DigestMethod Algorithm="urn:ietf:params:xml:ns:cpxmlsec:algorithms:gostr34112012-256"/>
      <DigestValue>p2/s6DCU4LnUNyciwm/t5UuEQKWToKinN3FFM3xlorw=</DigestValue>
    </Reference>
    <Reference Type="http://www.w3.org/2000/09/xmldsig#Object" URI="#idValidSigLnImg">
      <DigestMethod Algorithm="urn:ietf:params:xml:ns:cpxmlsec:algorithms:gostr34112012-256"/>
      <DigestValue>3HI0MJ/hMdVSBuoUNQ4o/lJFI0aAoYEEvU0FDxcUds8=</DigestValue>
    </Reference>
    <Reference Type="http://www.w3.org/2000/09/xmldsig#Object" URI="#idInvalidSigLnImg">
      <DigestMethod Algorithm="urn:ietf:params:xml:ns:cpxmlsec:algorithms:gostr34112012-256"/>
      <DigestValue>b/SyjnFaQaV0v7m8sehpf9V8Kzicb/lsSeibuZyyK68=</DigestValue>
    </Reference>
  </SignedInfo>
  <SignatureValue>h+2/f+61yzb6Pz6BrDVg23P2tWINMvGSKGRv8xy/x1y3S9Nb8PwU3ySMmdbNje9HsWxI8V1tYfyv
ercML+hOEQ==</SignatureValue>
  <KeyInfo>
    <X509Data>
      <X509Certificate>MIIJ4zCCCZCgAwIBAgIRA+7hNgA4r+K7Qg83FDW06Z8wCgYIKoUDBwEBAwIwggGJMR4wHAYJKoZIhvcNAQkBFg9jYUBza2Jrb250dXIucnUxGDAWBgUqhQNkARINMTAyNjYwNTYwNjYyMDEaMBgGCCqFAwOBAwEBEgwwMDY2NjMwMDMxMjcxCzAJBgNVBAYTAlJVMTMwMQYDVQQIDCo2NiDQodCy0LXRgNC00LvQvtCy0YHQutCw0Y8g0L7QsdC70LDRgdGC0YwxITAfBgNVBAcMGNCV0LrQsNGC0LXRgNC40L3QsdGD0YDQszFEMEIGA1UECQw70YPQu9C40YbQsCDQndCw0YDQvtC00L3QvtC5INCy0L7Qu9C4LCDRgdGC0YDQvtC10L3QuNC1IDE50JAxMDAuBgNVBAsMJ9Cj0LTQvtGB0YLQvtCy0LXRgNGP0Y7RidC40Lkg0YbQtdC90YLRgDEpMCcGA1UECgwg0JDQniAi0J/QpCAi0KHQmtCRINCa0J7QndCi0KPQoCIxKTAnBgNVBAMMINCQ0J4gItCf0KQgItCh0JrQkSDQmtCe0J3QotCj0KAiMB4XDTIyMTAyNDAzMTQ1MFoXDTIzMTAyNDAyNTAyMlowggH8MRUwEwYFKoUDZAQSCjU1MDYwMDc0MTkxMDAuBgkqhkiG9w0BCQIMITU1MDYwMDc0MTktNTUwNjAxMDAxLTAwNTgxNjQwNTI1OTEpMCcGCSqGSIb3DQEJARYac29nbnV0b3ZhQGNvcmRpYW50LW9zaHoucnUxGjAYBggqhQMDgQMBARIMNTUwNjAzMjg1ODAyMRYwFAYFKoUDZAMSCzA1ODE2NDA1MjU5MRgwFgYFKoUDZAESDTEwMjU1MDEyNDQ3NzkxLjAsBgNVBAwMJdCg0YPQutC+0LLQvtC00LjRgtC10LvRjCDQs9GA0YPQv9C/0YsxIDAeBgNVBAoMF9CQ0J4gItCe0JzQodCa0KjQmNCd0JAiMTAwLgYDVQQJDCfQo9CbINCfLtCSLtCR0KPQlNCV0KDQmtCY0J3QkCwg0JTQntCcIDIxETAPBgNVBAcMCNCe0LzRgdC6MScwJQYDVQQIDB41NSDQntC80YHQutCw0Y8g0L7QsdC70LDRgdGC0YwxCzAJBgNVBAYTAlJVMSwwKgYDVQQqDCPQoNC40YLQsCDQkNC70LXQutGB0LDQvdC00YDQvtCy0L3QsDEbMBkGA1UEBAwS0KHQvtCz0L3Rg9GC0L7QstCwMSAwHgYDVQQDDBfQkNCeICLQntCc0KHQmtCo0JjQndCQIjBmMB8GCCqFAwcBAQEBMBMGByqFAwICJAAGCCqFAwcBAQICA0MABECSQCmaT+XITrhPcRjlyT9w7DdGQKxkWo3RkVWCbDFca1niafPkMJHtDqnMXN/7h2rDFQSOtNhSCLGDdKpO7eRYo4IFUzCCBU8wDAYFKoUDZHIEAwIBADAOBgNVHQ8BAf8EBAMCBPAwJQYDVR0RBB4wHIEac29nbnV0b3ZhQGNvcmRpYW50LW9zaHoucnUwEwYDVR0gBAwwCjAIBgYqhQNkcQEwQQYDVR0lBDowOAYIKwYBBQUHAwIGByqFAwICIgYGCCsGAQUFBwMEBgcqhQMDBwgBBggqhQMDBwEBAQYGKoUDAwcBMIGhBggrBgEFBQcBAQSBlDCBkTBGBggrBgEFBQcwAoY6aHR0cDovL2NkcC5za2Jrb250dXIucnUvY2VydGlmaWNhdGVzL3NrYmtvbnR1ci1xMS0yMDIxLmNydDBHBggrBgEFBQcwAoY7aHR0cDovL2NkcDIuc2tia29udHVyLnJ1L2NlcnRpZmljYXRlcy9za2Jrb250dXItcTEtMjAyMS5jcnQwKwYDVR0QBCQwIoAPMjAyMjEwMjQwMzE0NDlagQ8yMDIzMTAyNDAyNTAyMlowggEzBgUqhQNkcASCASgwggEkDCsi0JrRgNC40L/RgtC+0J/RgNC+IENTUCIgKNCy0LXRgNGB0LjRjyA0LjApDFMi0KPQtNC+0YHRgtC+0LLQtdGA0Y/RjtGJ0LjQuSDRhtC10L3RgtGAICLQmtGA0LjQv9GC0L7Qn9GA0L4g0KPQpiIg0LLQtdGA0YHQuNC4IDIuMAxP0KHQtdGA0YLQuNGE0LjQutCw0YIg0YHQvtC+0YLQstC10YLRgdGC0LLQuNGPIOKEliDQodCkLzEyNC0zOTcxINC+0YIgMTUuMDEuMjAyMQxP0KHQtdGA0YLQuNGE0LjQutCw0YIg0YHQvtC+0YLQstC10YLRgdGC0LLQuNGPIOKEliDQodCkLzEyOC00MjcwINC+0YIgMTMuMDcuMjAyMjAjBgUqhQNkbwQaDBgi0JrRgNC40L/RgtC+0J/RgNC+IENTUCIwfAYDVR0fBHUwczA3oDWgM4YxaHR0cDovL2NkcC5za2Jrb250dXIucnUvY2RwL3NrYmtvbnR1ci1xMS0yMDIxLmNybDA4oDagNIYyaHR0cDovL2NkcDIuc2tia29udHVyLnJ1L2NkcC9za2Jrb250dXItcTEtMjAyMS5jcmwwgYIGByqFAwICMQIEdzB1MGUWQGh0dHBzOi8vY2Eua29udHVyLnJ1L2Fib3V0L2RvY3VtZW50cy9jcnlwdG9wcm8tbGljZW5zZS1xdWFsaWZpZWQMHdCh0JrQkSDQmtC+0L3RgtGD0YAg0Lgg0JTQl9CeAwIF4AQM+7Ly8wVIh4+i1fToMIIBXwYDVR0jBIIBVjCCAVKAFKw4wPL/KMWkS2pvUctcbh+E89IboYIBLKSCASgwggEkMR4wHAYJKoZIhvcNAQkBFg9kaXRAbWluc3Z5YXoucnUxCzAJBgNVBAYTAlJVMRgwFgYDVQQIDA83NyDQnNC+0YHQutCy0LAxGTAXBgNVBAcMENCzLiDQnNC+0YHQutCy0LAxLjAsBgNVBAkMJdGD0LvQuNGG0LAg0KLQstC10YDRgdC60LDRjywg0LTQvtC8IDcxLDAqBgNVBAoMI9Cc0LjQvdC60L7QvNGB0LLRj9C30Ywg0KDQvtGB0YHQuNC4MRgwFgYFKoUDZAESDTEwNDc3MDIwMjY3MDExGjAYBggqhQMDgQMBARIMMDA3NzEwNDc0Mzc1MSwwKgYDVQQDDCPQnNC40L3QutC+0LzRgdCy0Y/Qt9GMINCg0L7RgdGB0LjQuIIKAfjoUQAAAAAFyDAdBgNVHQ4EFgQUOevCCMjScgqFGF4bbK9AAD4dqwkwCgYIKoUDBwEBAwIDQQDoFvf/1YTXEJC7+3xlHvxMfGQnSjNF2b10Hpg4pYCEyqnwLjza58JdRuiaKrSRL/WSPzTqbCZkvPVAt3/xLbX6</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pSQQZoLSUFqXS3qAMW0qtaVyONdbgul4+fsTOLZgLMg=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urn:ietf:params:xml:ns:cpxmlsec:algorithms:gostr34112012-256"/>
        <DigestValue>Ih7n7hqdJaMOcV1HMLIeGFISOTUAb1pN3eiGU85cFls=</DigestValue>
      </Reference>
      <Reference URI="/xl/calcChain.xml?ContentType=application/vnd.openxmlformats-officedocument.spreadsheetml.calcChain+xml">
        <DigestMethod Algorithm="urn:ietf:params:xml:ns:cpxmlsec:algorithms:gostr34112012-256"/>
        <DigestValue>dvMxxy3rcINbuvskJohCZtFFVrXxcu6Eb+9Vl8twPXY=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cmp0V1VaRCAclJGwfWfKP2gPDz3QyGkKJ2of4cSj8BQ=</DigestValue>
      </Reference>
      <Reference URI="/xl/drawings/vmlDrawing1.vml?ContentType=application/vnd.openxmlformats-officedocument.vmlDrawing">
        <DigestMethod Algorithm="urn:ietf:params:xml:ns:cpxmlsec:algorithms:gostr34112012-256"/>
        <DigestValue>C5Utl+fEC4HBcr0F/5+MNeybqOoVVAMgth1q6JpYIZQ=</DigestValue>
      </Reference>
      <Reference URI="/xl/media/image1.emf?ContentType=image/x-emf">
        <DigestMethod Algorithm="urn:ietf:params:xml:ns:cpxmlsec:algorithms:gostr34112012-256"/>
        <DigestValue>hxl3g7qFgrPZP2hoOlqIR0UgLE8OyE9a8ygM6Hh0/14=</DigestValue>
      </Reference>
      <Reference URI="/xl/printerSettings/printerSettings1.bin?ContentType=application/vnd.openxmlformats-officedocument.spreadsheetml.printerSettings">
        <DigestMethod Algorithm="urn:ietf:params:xml:ns:cpxmlsec:algorithms:gostr34112012-256"/>
        <DigestValue>RmVdC8JDRY+EOqx8q0ecrZdnAFJTil5d/i2sx8Xp1C4=</DigestValue>
      </Reference>
      <Reference URI="/xl/printerSettings/printerSettings2.bin?ContentType=application/vnd.openxmlformats-officedocument.spreadsheetml.printerSettings">
        <DigestMethod Algorithm="urn:ietf:params:xml:ns:cpxmlsec:algorithms:gostr34112012-256"/>
        <DigestValue>XunJGbgVyJ/xXB5XGTYjt6HkdelXWzxG94wyJR6wHqM=</DigestValue>
      </Reference>
      <Reference URI="/xl/printerSettings/printerSettings3.bin?ContentType=application/vnd.openxmlformats-officedocument.spreadsheetml.printerSettings">
        <DigestMethod Algorithm="urn:ietf:params:xml:ns:cpxmlsec:algorithms:gostr34112012-256"/>
        <DigestValue>RmVdC8JDRY+EOqx8q0ecrZdnAFJTil5d/i2sx8Xp1C4=</DigestValue>
      </Reference>
      <Reference URI="/xl/printerSettings/printerSettings4.bin?ContentType=application/vnd.openxmlformats-officedocument.spreadsheetml.printerSettings">
        <DigestMethod Algorithm="urn:ietf:params:xml:ns:cpxmlsec:algorithms:gostr34112012-256"/>
        <DigestValue>RmVdC8JDRY+EOqx8q0ecrZdnAFJTil5d/i2sx8Xp1C4=</DigestValue>
      </Reference>
      <Reference URI="/xl/printerSettings/printerSettings5.bin?ContentType=application/vnd.openxmlformats-officedocument.spreadsheetml.printerSettings">
        <DigestMethod Algorithm="urn:ietf:params:xml:ns:cpxmlsec:algorithms:gostr34112012-256"/>
        <DigestValue>XunJGbgVyJ/xXB5XGTYjt6HkdelXWzxG94wyJR6wHqM=</DigestValue>
      </Reference>
      <Reference URI="/xl/printerSettings/printerSettings6.bin?ContentType=application/vnd.openxmlformats-officedocument.spreadsheetml.printerSettings">
        <DigestMethod Algorithm="urn:ietf:params:xml:ns:cpxmlsec:algorithms:gostr34112012-256"/>
        <DigestValue>XunJGbgVyJ/xXB5XGTYjt6HkdelXWzxG94wyJR6wHqM=</DigestValue>
      </Reference>
      <Reference URI="/xl/printerSettings/printerSettings7.bin?ContentType=application/vnd.openxmlformats-officedocument.spreadsheetml.printerSettings">
        <DigestMethod Algorithm="urn:ietf:params:xml:ns:cpxmlsec:algorithms:gostr34112012-256"/>
        <DigestValue>XunJGbgVyJ/xXB5XGTYjt6HkdelXWzxG94wyJR6wHqM=</DigestValue>
      </Reference>
      <Reference URI="/xl/printerSettings/printerSettings8.bin?ContentType=application/vnd.openxmlformats-officedocument.spreadsheetml.printerSettings">
        <DigestMethod Algorithm="urn:ietf:params:xml:ns:cpxmlsec:algorithms:gostr34112012-256"/>
        <DigestValue>CmirW3KUq9y0dPpwkN2N8hkAHA46rq6ICl2aB+ZhnU0=</DigestValue>
      </Reference>
      <Reference URI="/xl/printerSettings/printerSettings9.bin?ContentType=application/vnd.openxmlformats-officedocument.spreadsheetml.printerSettings">
        <DigestMethod Algorithm="urn:ietf:params:xml:ns:cpxmlsec:algorithms:gostr34112012-256"/>
        <DigestValue>DocBOO2Ns7FB+x0t4BKLFvZ/8KmoGkvlRlrxd2QFwmw=</DigestValue>
      </Reference>
      <Reference URI="/xl/sharedStrings.xml?ContentType=application/vnd.openxmlformats-officedocument.spreadsheetml.sharedStrings+xml">
        <DigestMethod Algorithm="urn:ietf:params:xml:ns:cpxmlsec:algorithms:gostr34112012-256"/>
        <DigestValue>fu5kFJhhYZBBReV6dceXa7Qt0rZdP9JnMLKLKQ91eGA=</DigestValue>
      </Reference>
      <Reference URI="/xl/styles.xml?ContentType=application/vnd.openxmlformats-officedocument.spreadsheetml.styles+xml">
        <DigestMethod Algorithm="urn:ietf:params:xml:ns:cpxmlsec:algorithms:gostr34112012-256"/>
        <DigestValue>yi9mXuANDj2Q/zdR9gHx3E+phTrG8qCS7MY7JPwz/6M=</DigestValue>
      </Reference>
      <Reference URI="/xl/theme/theme1.xml?ContentType=application/vnd.openxmlformats-officedocument.theme+xml">
        <DigestMethod Algorithm="urn:ietf:params:xml:ns:cpxmlsec:algorithms:gostr34112012-256"/>
        <DigestValue>WmrQ4UzpzhGVHrhtEKR/mylgj6W8s8vZbj/Wpm7QjBk=</DigestValue>
      </Reference>
      <Reference URI="/xl/workbook.xml?ContentType=application/vnd.openxmlformats-officedocument.spreadsheetml.sheet.main+xml">
        <DigestMethod Algorithm="urn:ietf:params:xml:ns:cpxmlsec:algorithms:gostr34112012-256"/>
        <DigestValue>HmJtyVLrS3U0mbHewFPDSS4WWGwjIy+Z8ombc1SDXtA=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urn:ietf:params:xml:ns:cpxmlsec:algorithms:gostr34112012-256"/>
        <DigestValue>xXJnP0gpAc5TWXmgfabfledJqpqxR332n/ZG4+ARj8w=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xqDikqdmGflWbJGj16/IHMd3i/Tunds3n5wNT3oEOsw=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hP3+cUqNiyZgCSS2VczLcut2V5j4RwvvqkrVtVG898s=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RBUI0TiC2B2tyPLmSDHgTbgkO2lM7onp93rXpNqwULs=</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urn:ietf:params:xml:ns:cpxmlsec:algorithms:gostr34112012-256"/>
        <DigestValue>1jsI/9jNz1KOAsEv91QEz7RqFTM+hoygBI+7rrWuEVw=</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hKmJqltYNHs/fIGVkmWQn9mqBmZE5uvwCES+Ki4xYbI=</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FE/0/r1BujXjOz5qFTmLKiimeBYo51fvTADpSBhVH9M=</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VpH5yf/1x+L68zvyZ7pj5JWeirZcrjT6t/bn6rWivio=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LM4CxkWjIUAKuqH02xk5TDTLFWHBdDgKy2KmR0yMMIQ=</DigestValue>
      </Reference>
      <Reference URI="/xl/worksheets/sheet1.xml?ContentType=application/vnd.openxmlformats-officedocument.spreadsheetml.worksheet+xml">
        <DigestMethod Algorithm="urn:ietf:params:xml:ns:cpxmlsec:algorithms:gostr34112012-256"/>
        <DigestValue>lf5PdADdepJi3OHJauQbK8+SoRMeqgMDOihl/mY3ceU=</DigestValue>
      </Reference>
      <Reference URI="/xl/worksheets/sheet2.xml?ContentType=application/vnd.openxmlformats-officedocument.spreadsheetml.worksheet+xml">
        <DigestMethod Algorithm="urn:ietf:params:xml:ns:cpxmlsec:algorithms:gostr34112012-256"/>
        <DigestValue>g9h/G3EItC37+K93IdJCxP2O9F3crf7SOJFOJHeVlbo=</DigestValue>
      </Reference>
      <Reference URI="/xl/worksheets/sheet3.xml?ContentType=application/vnd.openxmlformats-officedocument.spreadsheetml.worksheet+xml">
        <DigestMethod Algorithm="urn:ietf:params:xml:ns:cpxmlsec:algorithms:gostr34112012-256"/>
        <DigestValue>uUQVkFrL9IbDGFV3udNMILx9E3a3eUXvNffLRM0VkTE=</DigestValue>
      </Reference>
      <Reference URI="/xl/worksheets/sheet4.xml?ContentType=application/vnd.openxmlformats-officedocument.spreadsheetml.worksheet+xml">
        <DigestMethod Algorithm="urn:ietf:params:xml:ns:cpxmlsec:algorithms:gostr34112012-256"/>
        <DigestValue>nqJJ9pcX+i+V/M4LpeTz9eMXRVYMnANGXlox8Q1vxTM=</DigestValue>
      </Reference>
      <Reference URI="/xl/worksheets/sheet5.xml?ContentType=application/vnd.openxmlformats-officedocument.spreadsheetml.worksheet+xml">
        <DigestMethod Algorithm="urn:ietf:params:xml:ns:cpxmlsec:algorithms:gostr34112012-256"/>
        <DigestValue>NGnfjPx590iFAmV2AOICVzX6MBqtQUkmkv0eVpG8Tmo=</DigestValue>
      </Reference>
      <Reference URI="/xl/worksheets/sheet6.xml?ContentType=application/vnd.openxmlformats-officedocument.spreadsheetml.worksheet+xml">
        <DigestMethod Algorithm="urn:ietf:params:xml:ns:cpxmlsec:algorithms:gostr34112012-256"/>
        <DigestValue>gZIqnh0syF8SGKM0S9lZu59Dm0NJsU1dpixI9ZtjfGo=</DigestValue>
      </Reference>
      <Reference URI="/xl/worksheets/sheet7.xml?ContentType=application/vnd.openxmlformats-officedocument.spreadsheetml.worksheet+xml">
        <DigestMethod Algorithm="urn:ietf:params:xml:ns:cpxmlsec:algorithms:gostr34112012-256"/>
        <DigestValue>NN3Bkgau1OVwWDbv+sCoLDRWy3ZRXNssYXZSgNRH95c=</DigestValue>
      </Reference>
      <Reference URI="/xl/worksheets/sheet8.xml?ContentType=application/vnd.openxmlformats-officedocument.spreadsheetml.worksheet+xml">
        <DigestMethod Algorithm="urn:ietf:params:xml:ns:cpxmlsec:algorithms:gostr34112012-256"/>
        <DigestValue>zi/MYzRDDKsu6DThMfVYjRTBo/7zruhDDhfxFLwjXa8=</DigestValue>
      </Reference>
      <Reference URI="/xl/worksheets/sheet9.xml?ContentType=application/vnd.openxmlformats-officedocument.spreadsheetml.worksheet+xml">
        <DigestMethod Algorithm="urn:ietf:params:xml:ns:cpxmlsec:algorithms:gostr34112012-256"/>
        <DigestValue>BA+GAzDxkZNuGLlxV8jgE+JPyVhdUdKcyy4aa9brdl8=</DigestValue>
      </Reference>
    </Manifest>
    <SignatureProperties>
      <SignatureProperty Id="idSignatureTime" Target="#idPackageSignature">
        <mdssi:SignatureTime xmlns:mdssi="http://schemas.openxmlformats.org/package/2006/digital-signature">
          <mdssi:Format>YYYY-MM-DDThh:mm:ssTZD</mdssi:Format>
          <mdssi:Value>2023-07-05T07:26:56Z</mdssi:Value>
        </mdssi:SignatureTime>
      </SignatureProperty>
    </SignatureProperties>
  </Object>
  <Object Id="idOfficeObject">
    <SignatureProperties>
      <SignatureProperty Id="idOfficeV1Details" Target="#idPackageSignature">
        <SignatureInfoV1 xmlns="http://schemas.microsoft.com/office/2006/digsig">
          <SetupID>{2C84ABB3-5550-468E-BE0A-0821221AAFD3}</SetupID>
          <SignatureText/>
          <SignatureImage>AQAAAGwAAAAAAAAAAAAAAHoAAAA3AAAAAAAAAAAAAADvCwAAbQUAACBFTUYAAAEAOPcAAAwAAAABAAAAAAAAAAAAAAAAAAAAgAcAADgEAADdAQAADAEAAAAAAAAAAAAAAAAAAEhHBwDgF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2023-07-05T07:26:56Z</xd:SigningTime>
          <xd:SigningCertificate>
            <xd:Cert>
              <xd:CertDigest>
                <DigestMethod Algorithm="urn:ietf:params:xml:ns:cpxmlsec:algorithms:gostr34112012-256"/>
                <DigestValue>eu8Ku9d4loxkc4tNuFsKLs+ujAKdoMY3WVQaQVVYvpQ=</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1338372725820458094825406395636430203295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0jCCB3+gAwIBAgIKAfjoUQAAAAAFyDAKBggqhQMHAQEDAjCCASQxHjAcBgkqhkiG9w0BCQEWD2RpdEBtaW5zdnlhei5ydTELMAkGA1UEBhMCUlUxGDAWBgNVBAgMDzc3INCc0L7RgdC60LLQsDEZMBcGA1UEBwwQ0LMuINCc0L7RgdC60LLQsDEuMCwGA1UECQwl0YPQu9C40YbQsCDQotCy0LXRgNGB0LrQsNGPLCDQtNC+0LwgNzEsMCoGA1UECgwj0JzQuNC90LrQvtC80YHQstGP0LfRjCDQoNC+0YHRgdC40LgxGDAWBgUqhQNkARINMTA0NzcwMjAyNjcwMTEaMBgGCCqFAwOBAwEBEgwwMDc3MTA0NzQzNzUxLDAqBgNVBAMMI9Cc0LjQvdC60L7QvNGB0LLRj9C30Ywg0KDQvtGB0YHQuNC4MB4XDTIxMDgxNzExMjczM1oXDTM2MDgxNzExMjczM1owggGJMR4wHAYJKoZIhvcNAQkBFg9jYUBza2Jrb250dXIucnUxGDAWBgUqhQNkARINMTAyNjYwNTYwNjYyMDEaMBgGCCqFAwOBAwEBEgwwMDY2NjMwMDMxMjcxCzAJBgNVBAYTAlJVMTMwMQYDVQQIDCo2NiDQodCy0LXRgNC00LvQvtCy0YHQutCw0Y8g0L7QsdC70LDRgdGC0YwxITAfBgNVBAcMGNCV0LrQsNGC0LXRgNC40L3QsdGD0YDQszFEMEIGA1UECQw70YPQu9C40YbQsCDQndCw0YDQvtC00L3QvtC5INCy0L7Qu9C4LCDRgdGC0YDQvtC10L3QuNC1IDE50JAxMDAuBgNVBAsMJ9Cj0LTQvtGB0YLQvtCy0LXRgNGP0Y7RidC40Lkg0YbQtdC90YLRgDEpMCcGA1UECgwg0JDQniAi0J/QpCAi0KHQmtCRINCa0J7QndCi0KPQoCIxKTAnBgNVBAMMINCQ0J4gItCf0KQgItCh0JrQkSDQmtCe0J3QotCj0KAiMGYwHwYIKoUDBwEBAQEwEwYHKoUDAgIjAQYIKoUDBwEBAgIDQwAEQLL+dRW9qDvLUup3028Z/P81SWpsOVPs147glX6XFSMmfzpC4Zvm7WeU1lEuiV5SEvOjd6tKW6kZvfHPQvVgkaajggQhMIIEHTALBgNVHQ8EBAMCAYYwHQYDVR0OBBYEFKw4wPL/KMWkS2pvUctcbh+E89IbMBIGA1UdEwEB/wQIMAYBAf8CAQAwJQYDVR0gBB4wHDAIBgYqhQNkcQEwCAYGKoUDZHECMAYGBFUdIAAwVAYFKoUDZG8ESwxJItCa0YDQuNC/0YLQvtCf0YDQviBDU1AiICjQstC10YDRgdC40Y8gNC4wKSAo0LjRgdC/0L7Qu9C90LXQvdC40LUgMi1CYXNlKTAUBgkrBgEEAYI3FAIEBwwFU3ViQ0EwEgYJKwYBBAGCNxUBBAUCAwMAAzCCAWYGA1UdIwSCAV0wggFZgBQZd4+7guZvyF+T8BUdkyKh1q0MJqGCASykggEoMIIBJDEeMBwGCSqGSIb3DQEJARYPZGl0QG1pbnN2eWF6LnJ1MQswCQYDVQQGEwJSVTEYMBYGA1UECAwPNzcg0JzQvtGB0LrQstCwMRkwFwYDVQQHDBDQsy4g0JzQvtGB0LrQstCwMS4wLAYDVQQJDCXRg9C70LjRhtCwINCi0LLQtdGA0YHQutCw0Y8sINC00L7QvCA3MSwwKgYDVQQKDCPQnNC40L3QutC+0LzRgdCy0Y/Qt9GMINCg0L7RgdGB0LjQuDEYMBYGBSqFA2QBEg0xMDQ3NzAyMDI2NzAxMRowGAYIKoUDA4EDAQESDDAwNzcxMDQ3NDM3NTEsMCoGA1UEAwwj0JzQuNC90LrQvtC80YHQstGP0LfRjCDQoNC+0YHRgdC40LiCEQDqyjLO9fl51o08Tk8sxoekMIGPBgNVHR8EgYcwgYQwKqAooCaGJGh0dHA6Ly9yZWVzdHItcGtpLnJ1L2NkcC9ndWMyMDIxLmNybDAqoCigJoYkaHR0cDovL2NvbXBhbnkucnQucnUvY2RwL2d1YzIwMjEuY3JsMCqgKKAmhiRodHRwOi8vcm9zdGVsZWNvbS5ydS9jZHAvZ3VjMjAyMS5jcmwwQAYIKwYBBQUHAQEENDAyMDAGCCsGAQUFBzAChiRodHRwOi8vcmVlc3RyLXBraS5ydS9jZHAvZ3VjMjAyMS5jcnQwgfUGBSqFA2RwBIHrMIHoDDTQn9CQ0JrQnCDCq9Ca0YDQuNC/0YLQvtCf0YDQviBIU03CuyDQstC10YDRgdC40LggMi4wDEPQn9CQ0JogwqvQk9C+0LvQvtCy0L3QvtC5INGD0LTQvtGB0YLQvtCy0LXRgNGP0Y7RidC40Lkg0YbQtdC90YLRgMK7DDXQl9Cw0LrQu9GO0YfQtdC90LjQtSDihJYgMTQ5LzMvMi8yLzIzINC+0YIgMDIuMDMuMjAxOAw00JfQsNC60LvRjtGH0LXQvdC40LUg4oSWIDE0OS83LzYvMTA1INC+0YIgMjcuMDYuMjAxODAKBggqhQMHAQEDAgNBABDpVYOK60p/792K907v3QS0xIXHy/4iUFe0PhLoCRcFdJcytV/0OxaNPFskxx471zWxC6yRVqbLyQqzZPFR71Y=</xd:EncapsulatedX509Certificate>
            <xd:EncapsulatedX509Certificate>MIIFFTCCBMKgAwIBAgIRAOrKMs71+XnWjTxOTyzGh6QwCgYIKoUDBwEBAwIwggEkMR4wHAYJKoZIhvcNAQkBFg9kaXRAbWluc3Z5YXoucnUxCzAJBgNVBAYTAlJVMRgwFgYDVQQIDA83NyDQnNC+0YHQutCy0LAxGTAXBgNVBAcMENCzLiDQnNC+0YHQutCy0LAxLjAsBgNVBAkMJdGD0LvQuNGG0LAg0KLQstC10YDRgdC60LDRjywg0LTQvtC8IDcxLDAqBgNVBAoMI9Cc0LjQvdC60L7QvNGB0LLRj9C30Ywg0KDQvtGB0YHQuNC4MRgwFgYFKoUDZAESDTEwNDc3MDIwMjY3MDExGjAYBggqhQMDgQMBARIMMDA3NzEwNDc0Mzc1MSwwKgYDVQQDDCPQnNC40L3QutC+0LzRgdCy0Y/Qt9GMINCg0L7RgdGB0LjQuDAeFw0yMTA3MDIxMjQxNDdaFw0zOTA3MDIxMjQxNDdaMIIBJDEeMBwGCSqGSIb3DQEJARYPZGl0QG1pbnN2eWF6LnJ1MQswCQYDVQQGEwJSVTEYMBYGA1UECAwPNzcg0JzQvtGB0LrQstCwMRkwFwYDVQQHDBDQsy4g0JzQvtGB0LrQstCwMS4wLAYDVQQJDCXRg9C70LjRhtCwINCi0LLQtdGA0YHQutCw0Y8sINC00L7QvCA3MSwwKgYDVQQKDCPQnNC40L3QutC+0LzRgdCy0Y/Qt9GMINCg0L7RgdGB0LjQuDEYMBYGBSqFA2QBEg0xMDQ3NzAyMDI2NzAxMRowGAYIKoUDA4EDAQESDDAwNzcxMDQ3NDM3NTEsMCoGA1UEAwwj0JzQuNC90LrQvtC80YHQstGP0LfRjCDQoNC+0YHRgdC40LgwZjAfBggqhQMHAQEBATATBgcqhQMCAiMBBggqhQMHAQECAgNDAARAznwizLAQgEZQecg2Re7+vfP0h4I5BVHNCzC3UQsCNZdAxM2nn/pKJGaDI8hv4DM3FF3reU2jWDO7Sp66fTrSZqOCAcIwggG+MIH1BgUqhQNkcASB6zCB6Aw00J/QkNCa0JwgwqvQmtGA0LjQv9GC0L7Qn9GA0L4gSFNNwrsg0LLQtdGA0YHQuNC4IDIuMAxD0J/QkNCaIMKr0JPQvtC70L7QstC90L7QuSDRg9C00L7RgdGC0L7QstC10YDRj9GO0YnQuNC5INGG0LXQvdGC0YDCuww10JfQsNC60LvRjtGH0LXQvdC40LUg4oSWIDE0OS8zLzIvMi8yMyDQvtGCIDAyLjAzLjIwMTgMNNCX0LDQutC70Y7Rh9C10L3QuNC1IOKEliAxNDkvNy82LzEwNSDQvtGCIDI3LjA2LjIwMTgwPwYFKoUDZG8ENgw00J/QkNCa0JwgwqvQmtGA0LjQv9GC0L7Qn9GA0L4gSFNNwrsg0LLQtdGA0YHQuNC4IDIuMDBDBgNVHSAEPDA6MAgGBiqFA2RxATAIBgYqhQNkcQIwCAYGKoUDZHEDMAgGBiqFA2RxBDAIBgYqhQNkcQUwBgYEVR0gADAOBgNVHQ8BAf8EBAMCAQYwDwYDVR0TAQH/BAUwAwEB/zAdBgNVHQ4EFgQUGXePu4Lmb8hfk/AVHZMiodatDCYwCgYIKoUDBwEBAwIDQQCFR821LAew8tY3/fYGGXQNN5g6E74pjdurOqOoZbS+0WjiGsLPVzcrAts2l7BRGowjZ3MVAmHJL/NjPYAClFu0</xd:EncapsulatedX509Certificate>
          </xd:CertificateValues>
        </xd:UnsignedSignatureProperties>
      </xd:UnsignedProperties>
    </xd:QualifyingProperties>
  </Object>
  <Object Id="idValidSigLnImg">AQAAAGwAAAAAAAAAAAAAAP8AAAB/AAAAAAAAAAAAAADYGAAAaQwAACBFTUYAAAEA/AIBAMs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DhQia+H8AABMAFAAAAAAAMG44mvh/AAAgQgjD+H8AACiFCJr4fwAAAAAAAAAAAAAgQgjD+H8AAFm7O15FAAAAAAAAAAAAAABg1a6s4osAALNVgpn4fwAASAAAAAAAAADUWTia+H8AAIBxQZr4fwAA8Fs4mgAAAAABAAAAAAAAADBuOJr4fwAAAAAIw/h/AAAAAAAAAAAAAAAAAABFAAAAoadtwPh/AAAAAAAAAAAAAAAAAAAAAAAAgEGDs40BAAC4vTteRQAAAHALAAAAAAAAAAAAAAAAAAAAAAAAAAAAAAAAAAAAAAAAML07XkUAAAA/fQiaZHYACAAAAAAlAAAADAAAAAEAAAAYAAAADAAAAAAAAAISAAAADAAAAAEAAAAeAAAAGAAAAL8AAAAEAAAA9wAAABEAAAAlAAAADAAAAAEAAABUAAAAiAAAAMAAAAAEAAAA9QAAABAAAAABAAAAAMDGQb6ExkHAAAAABAAAAAoAAABMAAAAAAAAAAAAAAAAAAAA//////////9gAAAAMAA1AC4AMAA3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BaAb2NAQAAuN6EwPh/AAAJAAAAAQAAAEiukMD4fwAAAAAAAAAAAAAAAAAAAAAAAMCw27GNAQAAMJvbsY0BAAAAAAAAAAAAAAAAAAAAAAAAAHqurOKLAABwWgG9jQEAABYAAABFAAAAAAAAAAAAAACAQYOzjQEAAEAaO14AAAAAEHxMvY0BAAAHAAAAAAAAAFDDg7ONAQAAfBk7XkUAAADQGTteRQAAAKGnbcD4fwAAVQEAAAAGAAByAAAAAAAAAHIAAAAAAgAAVQcAAFUBAAB8GTteRQAAAAcAAAAAAgAAAAAAAAAAAAAAAAAAAAAAAAAAAAAAAAAAcHFBmm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oTA+H8AAKD0wLGNAQAASK6QwPh/AAAAAAAAAAAAAAAAAAAAAAAAMPA6x40BAAACAAAAAAAAAAAAAAAAAAAAAAAAAAAAAACAgq+s4osAABBVe7ONAQAAsPgq6pUBAAAAAAAAAAAAAIBBg7ONAQAA2PE6XgAAAADg////AAAAAAYAAAAAAAAABwAAAAAAAAD88DpeRQAAAFDxOl5FAAAAoadtwPh/AAD/////AAAAAPAMfZkAAAAA/v////////9zjH2Z+H8AAPzwOl5FAAAABgAAAPh/AAAAAAAAAAAAAAAAAAAAAAAAAAAAAAAAAAD0y0rAZHYACAAAAAAlAAAADAAAAAMAAAAYAAAADAAAAAAAAAISAAAADAAAAAEAAAAWAAAADAAAAAgAAABUAAAAVAAAAAoAAAAnAAAAHgAAAEoAAAABAAAAAMDGQb6Ex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NJYVD8AAAAAAAAAAIphUj8AACRCAADIQSQAAAAkAAAA0lhUPwAAAAAAAAAAimFSPwAAJEIAAMhBBAAAAHMAAAAMAAAAAAAAAA0AAAAQAAAAKQAAABkAAABSAAAAcAEAAAQAAAAQAAAABwAAAAAAAAAAAAAAvAIAAAAAAAAHAgIiUwB5AHMAdABlAG0AAAAAAAAAAAAAAAAAAAAAAAAAAAAAAAAAAAAAAAAAAAAAAAAAAAAAAAAAAAAAAAAAAAAAAAAAAABAhzteRQAAAGgDSsD4fwAAAAAAAAAAAAAgjTteRQAAAHD3CNGVAQAAkI07XkUAAAAAAAAAAAAAAJARCNGVAQAAwI07XkUAAACaFQW7+H8AABMABwAAAAAAMAAAAAAAAADwYgG9jQEAAAAEAAAAAAAAAAQAAAAAAAAAAAAAAAAAADCLO15FAAAAAEWxsY0BAAAFACAAAEAAADgQAACVAQAANCoAADgQAAACACAAAEAAAAAAAAAAAAAAjnUCuwAAAADwizteRQAAAOg/CNGVAQAA8Is7XkUAAADoPwjRlQEAAAAAAAAJAAAAAAAAAAAAAAAAAAAAAAAAAJCNO15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gAAAACgAAAFAAAABWAAAAXAAAAAEAAAAAwMZBvoTGQQoAAABQAAAADgAAAEwAAAAAAAAAAAAAAAAAAAD//////////2gAAAAgBC4AEAQuACAAIQQ+BDMEPQRDBEIEPgQyBDAEBgAAAAMAAAAHAAAAAwAAAAMAAAAHAAAABwAAAAUAAAAHAAAABQAAAAUAAAAHAAAABgAAAAY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wMZBvoTGQQoAAABgAAAAFwAAAEwAAAAAAAAAAAAAAAAAAAD//////////3wAAAAgBEMEOgQ+BDIEPgQ0BDgEQgQ1BDsETAQgADMEQARDBD8EPwRLBCAAHgQTBC0EAAA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ADAxkG+hMZ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Object Id="idInvalidSigLnImg">AQAAAGwAAAAAAAAAAAAAAP8AAAB/AAAAAAAAAAAAAADYGAAAaQwAACBFTUYAAAEAzAYBANE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TgAAAAAfqbJd6PIeqDCQFZ4JTd0Lk/HMVPSGy5uFiE4GypVJ0KnHjN9AAABAGwAAACcz+7S6ffb7fnC0t1haH0hMm8aLXIuT8ggOIwoRKslP58cK08AAAFWHAAAAMHg9P///////////+bm5k9SXjw/SzBRzTFU0y1NwSAyVzFGXwEBAgAACA8mnM/u69/SvI9jt4tgjIR9FBosDBEjMVTUMlXWMVPRKUSeDxk4AAAAAAAAAADT6ff///////+Tk5MjK0krSbkvUcsuT8YVJFoTIFIrSbgtTcEQHEcAAAAAAJzP7vT6/bTa8kRleixHhy1Nwi5PxiQtTnBwcJKSki81SRwtZAgOIwCxAAAAweD02+35gsLqZ5q6Jz1jNEJyOUZ4qamp+/v7////wdPeVnCJAQECAAAAAACv1/Ho8/ubzu6CwuqMudS3u769vb3////////////L5fZymsABAgNW1Q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A4UImvh/AAATABQAAAAAADBuOJr4fwAAIEIIw/h/AAAohQia+H8AAAAAAAAAAAAAIEIIw/h/AABZuzteRQAAAAAAAAAAAAAAYNWurOKLAACzVYKZ+H8AAEgAAAAAAAAA1Fk4mvh/AACAcUGa+H8AAPBbOJoAAAAAAQAAAAAAAAAwbjia+H8AAAAACMP4fwAAAAAAAAAAAAAAAAAARQAAAKGnbcD4fwAAAAAAAAAAAAAAAAAAAAAAAIBBg7ONAQAAuL07XkUAAABwCwAAAAAAAAAAAAAAAAAAAAAAAAAAAAAAAAAAAAAAADC9O15FAAAAP30ImmR2AAgAAAAAJQAAAAwAAAABAAAAGAAAAAwAAAD/AAACEgAAAAwAAAABAAAAHgAAABgAAAAiAAAABAAAALYAAAARAAAAJQAAAAwAAAABAAAAVAAAANwAAAAjAAAABAAAALQAAAAQAAAAAQAAAADAxkG+hMZ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WgG9jQEAALjehMD4fwAACQAAAAEAAABIrpDA+H8AAAAAAAAAAAAAAAAAAAAAAADAsNuxjQEAADCb27GNAQAAAAAAAAAAAAAAAAAAAAAAAAB6rqziiwAAcFoBvY0BAAAWAAAARQAAAAAAAAAAAAAAgEGDs40BAABAGjteAAAAABB8TL2NAQAABwAAAAAAAABQw4OzjQEAAHwZO15FAAAA0Bk7XkUAAAChp23A+H8AAFUBAAAABgAAcgAAAAAAAAByAAAAAAIAAFUHAABVAQAAfBk7XkUAAAAHAAAAAAIAAAAAAAAAAAAAAAAAAAAAAAAAAAAAAAAAAHBxQZp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6EwPh/AACg9MCxjQEAAEiukMD4fwAAAAAAAAAAAAAAAAAAAAAAADDwOseNAQAAAgAAAAAAAAAAAAAAAAAAAAAAAAAAAAAAgIKvrOKLAAAQVXuzjQEAALD4KuqVAQAAAAAAAAAAAACAQYOzjQEAANjxOl4AAAAA4P///wAAAAAGAAAAAAAAAAcAAAAAAAAA/PA6XkUAAABQ8TpeRQAAAKGnbcD4fwAA/////wAAAADwDH2ZAAAAAP7/////////c4x9mfh/AAD88DpeRQAAAAYAAAD4fwAAAAAAAAAAAAAAAAAAAAAAAAAAAAAAAAAA9MtKwGR2AAgAAAAAJQAAAAwAAAADAAAAGAAAAAwAAAAAAAACEgAAAAwAAAABAAAAFgAAAAwAAAAIAAAAVAAAAFQAAAAKAAAAJwAAAB4AAABKAAAAAQAAAADAxkG+hMZ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SWFQ/AAAAAAAAAACKYVI/AAAkQgAAyEEkAAAAJAAAANJYVD8AAAAAAAAAAIphUj8AACRCAADIQQQAAABzAAAADAAAAAAAAAANAAAAEAAAACkAAAAZAAAAUgAAAHABAAAEAAAAEAAAAAcAAAAAAAAAAAAAALwCAAAAAAAABwICIlMAeQBzAHQAZQBtAAAAAAAAAAAAAAAAAAAAAAAAAAAAAAAAAAAAAAAAAAAAAAAAAAAAAAAAAAAAAAAAAAAAAAAAAP9//3//f/9//39wPD3D+H8AAAAAAAD/f/9/gKCvsY0BAAD/f/9//3//fwAAr7GNAQAA0AKvsY0BAAD/f/9//3//f4FKcq9zXAAAIA2vsY0BAABw5FK9jQEAAIOSAZr4fwAAzAAAAAAAAAByCXSZ+H8AAEwEAAAAAAAAEHxMvQAAAADotkRlpq7ZAQAAAAAAAAAAGAAAAAAAAACdCHSZ+H8AAAEAAAAAAAAAoD1mvY0BAAAEAAAAAAAAAKBSYuUAAAAAoD1mvY0BAAAgxYWZ+H8AAKBSYuWVAQAAAAAAAAAAAACAjDteRQAAAAAAAAAAAAAABIw7XkUAAABAjDte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oAAAAAoAAABQAAAAVgAAAFwAAAABAAAAAMDGQb6ExkEKAAAAUAAAAA4AAABMAAAAAAAAAAAAAAAAAAAA//////////9oAAAAIAQuABAELgAgACEEPgQzBD0EQwRCBD4EMgQwBAYAAAADAAAABwAAAAMAAAADAAAABwAAAAcAAAAFAAAABwAAAAUAAAAFAAAABwAAAAY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2AAAAAoAAABgAAAAlAAAAGwAAAABAAAAAMDGQb6ExkEKAAAAYAAAABcAAABMAAAAAAAAAAAAAAAAAAAA//////////98AAAAIARDBDoEPgQyBD4ENAQ4BEIENQQ7BEwEIAAzBEAEQwQ/BD8ESwQgAB4EEwQtBAAABgAAAAUAAAAGAAAABwAAAAYAAAAHAAAABgAAAAcAAAAFAAAABgAAAAYAAAAGAAAAAwAAAAUAAAAHAAAABQAAAAcAAAAHAAAACAAAAAMAAAAJAAAABQAAAAc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AAwMZBvoTGQQ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Согнутова Рита Александровна</cp:lastModifiedBy>
  <cp:lastPrinted>2018-08-17T08:37:16Z</cp:lastPrinted>
  <dcterms:created xsi:type="dcterms:W3CDTF">1996-10-08T23:32:33Z</dcterms:created>
  <dcterms:modified xsi:type="dcterms:W3CDTF">2023-07-05T07:26:43Z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