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878"/>
  </bookViews>
  <sheets>
    <sheet name="информация для раскрытия" sheetId="24" r:id="rId1"/>
    <sheet name="1" sheetId="34" r:id="rId2"/>
    <sheet name="2" sheetId="25" r:id="rId3"/>
    <sheet name="3" sheetId="2" r:id="rId4"/>
    <sheet name="4" sheetId="6" r:id="rId5"/>
    <sheet name="5" sheetId="23" r:id="rId6"/>
    <sheet name="6" sheetId="28" r:id="rId7"/>
    <sheet name="7" sheetId="29" r:id="rId8"/>
    <sheet name="8" sheetId="31" state="hidden" r:id="rId9"/>
    <sheet name="9" sheetId="32" r:id="rId10"/>
    <sheet name="10" sheetId="33" r:id="rId11"/>
    <sheet name="11" sheetId="35" r:id="rId12"/>
  </sheets>
  <definedNames>
    <definedName name="_xlnm.Print_Titles" localSheetId="2">'2'!$15:$16</definedName>
    <definedName name="_xlnm.Print_Area" localSheetId="1">'1'!$A$1:$E$6</definedName>
    <definedName name="_xlnm.Print_Area" localSheetId="10">'10'!$A$1:$I$3</definedName>
    <definedName name="_xlnm.Print_Area" localSheetId="11">'11'!$A$1:$J$5</definedName>
    <definedName name="_xlnm.Print_Area" localSheetId="2">'2'!$A$1:$BU$97</definedName>
    <definedName name="_xlnm.Print_Area" localSheetId="3">'3'!$A$1:$G$42</definedName>
    <definedName name="_xlnm.Print_Area" localSheetId="4">'4'!$A$1:$B$21</definedName>
    <definedName name="_xlnm.Print_Area" localSheetId="6">'6'!$A$1:$L$25</definedName>
    <definedName name="_xlnm.Print_Area" localSheetId="7">'7'!$A$1:$G$6</definedName>
    <definedName name="_xlnm.Print_Area" localSheetId="8">'8'!$A$1:$H$3</definedName>
    <definedName name="_xlnm.Print_Area" localSheetId="9">'9'!$A$1:$G$5</definedName>
    <definedName name="_xlnm.Print_Area" localSheetId="0">'информация для раскрытия'!$A$1:$L$29</definedName>
  </definedNames>
  <calcPr calcId="125725"/>
</workbook>
</file>

<file path=xl/calcChain.xml><?xml version="1.0" encoding="utf-8"?>
<calcChain xmlns="http://schemas.openxmlformats.org/spreadsheetml/2006/main">
  <c r="BT38" i="25"/>
  <c r="BT25"/>
  <c r="BS20" l="1"/>
  <c r="BT66"/>
  <c r="BT63" l="1"/>
  <c r="B7" i="6" l="1"/>
  <c r="B6" s="1"/>
  <c r="C4" i="2" l="1"/>
  <c r="BX31" i="25"/>
  <c r="BT60"/>
  <c r="BS66" l="1"/>
  <c r="BS63"/>
  <c r="BS60"/>
  <c r="BS49"/>
  <c r="BS34"/>
  <c r="BS18" s="1"/>
  <c r="BS27"/>
  <c r="BS19" s="1"/>
  <c r="BD90" l="1"/>
  <c r="BS15"/>
  <c r="BD96"/>
  <c r="B8" i="6" l="1"/>
  <c r="BT49" i="25" l="1"/>
  <c r="BX49" s="1"/>
  <c r="BX40"/>
  <c r="BX38"/>
  <c r="BT34"/>
  <c r="BX30"/>
  <c r="BT27"/>
  <c r="BX27" s="1"/>
  <c r="BX25"/>
  <c r="BX22"/>
  <c r="BT20"/>
  <c r="BT19" l="1"/>
  <c r="BT18" s="1"/>
  <c r="BX18" s="1"/>
  <c r="BX34"/>
  <c r="BX20"/>
  <c r="C28" i="2"/>
  <c r="BX19" i="25" l="1"/>
</calcChain>
</file>

<file path=xl/sharedStrings.xml><?xml version="1.0" encoding="utf-8"?>
<sst xmlns="http://schemas.openxmlformats.org/spreadsheetml/2006/main" count="401" uniqueCount="304">
  <si>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</si>
  <si>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</si>
  <si>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</si>
  <si>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</si>
  <si>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</si>
  <si>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</si>
  <si>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</si>
  <si>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</si>
  <si>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</si>
  <si>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</si>
  <si>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</si>
  <si>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</si>
  <si>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</si>
  <si>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</si>
  <si>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</si>
  <si>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</si>
  <si>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</si>
  <si>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</si>
  <si>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</si>
  <si>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</si>
  <si>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</si>
  <si>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</si>
  <si>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1.4.</t>
  </si>
  <si>
    <t>Потери, %</t>
  </si>
  <si>
    <t>Отпуск эл. энергии в сеть, млн.кВт.ч</t>
  </si>
  <si>
    <t>Мощность на производственные и хозяйственные нужды</t>
  </si>
  <si>
    <t>Потери , млн.кВтч</t>
  </si>
  <si>
    <t>Средневзвешенный тариф покупки потерь, руб./МВт.ч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</si>
  <si>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</si>
  <si>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</si>
  <si>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</si>
  <si>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</si>
  <si>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</si>
  <si>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</si>
  <si>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</si>
  <si>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</si>
  <si>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</si>
  <si>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</si>
  <si>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</si>
  <si>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</si>
  <si>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</si>
  <si>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</si>
  <si>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</si>
  <si>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</si>
  <si>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</si>
  <si>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</si>
  <si>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</si>
  <si>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</si>
  <si>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</si>
  <si>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</si>
  <si>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</si>
  <si>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</si>
  <si>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</si>
  <si>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</si>
  <si>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</si>
  <si>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</si>
  <si>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</si>
  <si>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</si>
  <si>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</si>
  <si>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</si>
  <si>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</si>
  <si>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</si>
  <si>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</si>
  <si>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</si>
  <si>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</si>
  <si>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</si>
  <si>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</si>
  <si>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</si>
  <si>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</si>
  <si>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</si>
  <si>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</si>
  <si>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</si>
  <si>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</si>
  <si>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</si>
  <si>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</si>
  <si>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</si>
  <si>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</si>
  <si>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</si>
  <si>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</si>
  <si>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</si>
  <si>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</si>
  <si>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</si>
  <si>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</si>
  <si>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</si>
  <si>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</si>
  <si>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</si>
  <si>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</si>
  <si>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</si>
  <si>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</si>
  <si>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</si>
  <si>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</si>
  <si>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</si>
  <si>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</si>
  <si>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</si>
  <si>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</si>
  <si>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</si>
  <si>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</si>
  <si>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</si>
  <si>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</si>
  <si>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</si>
  <si>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</si>
  <si>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</si>
  <si>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</si>
  <si>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</si>
  <si>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</si>
  <si>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</si>
  <si>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</si>
  <si>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</si>
  <si>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</si>
  <si>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</si>
  <si>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</si>
  <si>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</si>
  <si>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</si>
  <si>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</si>
  <si>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</si>
  <si>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</si>
  <si>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</si>
  <si>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</si>
  <si>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</si>
  <si>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</si>
  <si>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</si>
  <si>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</si>
  <si>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</si>
  <si>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</si>
  <si>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</si>
  <si>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</si>
  <si>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</si>
  <si>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</si>
  <si>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</si>
  <si>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</si>
  <si>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</si>
  <si>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</si>
  <si>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</si>
  <si>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</si>
  <si>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</si>
  <si>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</si>
  <si>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</si>
  <si>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</si>
  <si>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</si>
  <si>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</si>
  <si>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</si>
  <si>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</si>
  <si>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</si>
  <si>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</si>
  <si>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</si>
  <si>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</si>
  <si>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</si>
  <si>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</si>
  <si>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</si>
  <si>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</si>
  <si>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</si>
  <si>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</si>
  <si>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</si>
  <si>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</si>
  <si>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</si>
  <si>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</si>
  <si>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</si>
  <si>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</si>
  <si>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</si>
  <si>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</si>
  <si>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</si>
  <si>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</si>
  <si>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</si>
  <si>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</si>
  <si>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</si>
  <si>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</si>
  <si>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</si>
  <si>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</si>
  <si>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</si>
  <si>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</si>
  <si>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</si>
  <si>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</si>
  <si>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</si>
  <si>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</si>
  <si>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</si>
  <si>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</si>
  <si>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факт**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</si>
  <si>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</si>
  <si>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</si>
  <si>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</si>
  <si>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</si>
  <si>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</si>
  <si>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</si>
  <si>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</si>
  <si>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</si>
  <si>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</si>
  <si>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</si>
  <si>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</si>
  <si>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</si>
  <si>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</si>
  <si>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</si>
  <si>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</si>
  <si>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</si>
  <si>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</si>
  <si>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</si>
  <si>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</si>
  <si>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</si>
  <si>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</si>
  <si>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</si>
  <si>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</si>
  <si>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</si>
  <si>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</si>
  <si>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</si>
  <si>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</si>
  <si>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</si>
  <si>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</si>
  <si>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</si>
  <si>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</si>
  <si>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</si>
  <si>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</si>
  <si>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</si>
  <si>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</si>
  <si>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</si>
  <si>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</si>
  <si>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</si>
  <si>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</si>
  <si>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</si>
  <si>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</si>
  <si>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</si>
  <si>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</si>
  <si>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На главную</t>
  </si>
  <si>
    <t>Приложение 3</t>
  </si>
  <si>
    <t>1.</t>
  </si>
  <si>
    <t>подпункт "б" структура и объем затрат на производство и реализацию товаров (работ, услуг)</t>
  </si>
  <si>
    <t xml:space="preserve">2. </t>
  </si>
  <si>
    <t>2.5</t>
  </si>
  <si>
    <t>2.6</t>
  </si>
  <si>
    <t>2.7</t>
  </si>
  <si>
    <t>2.8</t>
  </si>
  <si>
    <t>2.9</t>
  </si>
  <si>
    <t>2.10</t>
  </si>
  <si>
    <t>2.11</t>
  </si>
  <si>
    <t>Информация о техническом состоянии сетей</t>
  </si>
  <si>
    <t>2.12</t>
  </si>
  <si>
    <t>Сведения о движении активов</t>
  </si>
  <si>
    <t>Информация о техническом состянии сетей за отчетный год раскрыта на официальном сайте организации в составе информации, подлежащей ежемесячному раскрытию в соответсвии с Постановлением Правительства РФ от 21.01.2004 г. 24 "Об утверждении стандартов раскрытия информации субъектами оптового и розничных рынков электрической энергии".</t>
  </si>
  <si>
    <r>
      <t>_____</t>
    </r>
    <r>
      <rPr>
        <sz val="10"/>
        <rFont val="Calibri"/>
        <family val="2"/>
        <charset val="204"/>
        <scheme val="minor"/>
      </rPr>
      <t>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</si>
  <si>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Calibri"/>
        <family val="2"/>
        <charset val="204"/>
        <scheme val="minor"/>
      </rPr>
      <t>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</si>
  <si>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Calibri"/>
        <family val="2"/>
        <charset val="204"/>
        <scheme val="minor"/>
      </rPr>
      <t>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</si>
  <si>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Calibri"/>
        <family val="2"/>
        <charset val="204"/>
        <scheme val="minor"/>
      </rPr>
      <t>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</si>
  <si>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Calibri"/>
        <family val="2"/>
        <charset val="204"/>
        <scheme val="minor"/>
      </rPr>
      <t>*****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</si>
  <si>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Формы документов, доступные для скачивания, размещены на официальном сайте организации  во вкладке "Партнерам" в разделе "Услуги по электроснабжению"</t>
  </si>
  <si>
    <t>год</t>
  </si>
  <si>
    <r>
      <rPr>
        <b/>
        <sz val="11"/>
        <rFont val="Calibri"/>
        <family val="2"/>
        <charset val="204"/>
        <scheme val="minor"/>
      </rPr>
      <t>Годовая финансовая (бухгалтерская) отчетность</t>
    </r>
    <r>
      <rPr>
        <sz val="11"/>
        <rFont val="Calibri"/>
        <family val="2"/>
        <charset val="204"/>
        <scheme val="minor"/>
      </rPr>
      <t xml:space="preserve">, а также аудиторское заключение размещены на официальном сайте организациив сети Интернет  в разделе: </t>
    </r>
    <r>
      <rPr>
        <b/>
        <sz val="11"/>
        <rFont val="Calibri"/>
        <family val="2"/>
        <charset val="204"/>
        <scheme val="minor"/>
      </rPr>
      <t>Партнерам\Акционерам\Бухгалтерская отчетность</t>
    </r>
  </si>
  <si>
    <t>Баланс электрической энергии по сетям ВН, СН1, СН2, НН</t>
  </si>
  <si>
    <t>На товарную продукцию</t>
  </si>
  <si>
    <t>2.13</t>
  </si>
  <si>
    <t>2.14</t>
  </si>
  <si>
    <t>2.15</t>
  </si>
  <si>
    <t>2.16</t>
  </si>
  <si>
    <t>2.17</t>
  </si>
  <si>
    <t>http://www.omsktyre.ru/buhgalterskaya-otchetnost</t>
  </si>
  <si>
    <t xml:space="preserve">подпункт "а" 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
</t>
  </si>
  <si>
    <t>http://www.omsktyre.ru/uslugi-po-elektroenergii</t>
  </si>
  <si>
    <t>Период</t>
  </si>
  <si>
    <t>Процент потерь</t>
  </si>
  <si>
    <t>Расходы на оплату потерь*, тыс. руб.</t>
  </si>
  <si>
    <t>Способы приобретения товаров, необходимых для оказания услуг</t>
  </si>
  <si>
    <t>Ссылка:</t>
  </si>
  <si>
    <t>http://www.omsktyre.ru/tendery-i-zakupki</t>
  </si>
  <si>
    <t xml:space="preserve">потребителям, присоединенным к центру питания </t>
  </si>
  <si>
    <t>на генераторном напряжении</t>
  </si>
  <si>
    <t>сальдо переток в  другие организации</t>
  </si>
  <si>
    <t>4.4.</t>
  </si>
  <si>
    <t>4.5.</t>
  </si>
  <si>
    <t>4. Приказ ФАС России от 29.08.2017 N 1135/17 "Об утверждении методических указаний по определению размера платы за технологическое присоединение к электрическим сетям"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</si>
  <si>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</t>
    </r>
    <r>
      <rPr>
        <b/>
        <sz val="11"/>
        <color rgb="FF000000"/>
        <rFont val="Calibri"/>
        <family val="2"/>
        <charset val="204"/>
        <scheme val="minor"/>
      </rPr>
      <t>Партнерам\Тендеры и закупки</t>
    </r>
    <r>
      <rPr>
        <sz val="11"/>
        <color rgb="FF000000"/>
        <rFont val="Calibri"/>
        <family val="2"/>
        <charset val="204"/>
        <scheme val="minor"/>
      </rPr>
      <t>.</t>
    </r>
  </si>
  <si>
    <t>модернизация ОС</t>
  </si>
  <si>
    <t>АО "Омскшина" не имеет инвестиционной программы.</t>
  </si>
  <si>
    <t>АО "Омскшина" не имеет утвержденной программы энергосбережения.</t>
  </si>
  <si>
    <t>АО "Омскшина"</t>
  </si>
  <si>
    <t>АО "ОМСКШИНА" раскрывает информацию за</t>
  </si>
  <si>
    <t>Электрическая мощность по диапозонам напряжения АО "Омскшина"</t>
  </si>
  <si>
    <t>Сведения о потерях электрической энергии по электрическим сетям АО "Омскшина"</t>
  </si>
  <si>
    <r>
      <t xml:space="preserve">* - АО "Омскшина" приобретает электроэнергию для компенсации технологических потерь в сетях у </t>
    </r>
    <r>
      <rPr>
        <b/>
        <sz val="11"/>
        <rFont val="Calibri"/>
        <family val="2"/>
        <charset val="204"/>
        <scheme val="minor"/>
      </rPr>
      <t>ООО "Центрэнерго" по  договору от 01.01.2012 № 01ЭС-12</t>
    </r>
  </si>
  <si>
    <t xml:space="preserve">Перечень зон деятельности АО "Омскшина" </t>
  </si>
  <si>
    <t>I. Общие положения, пункт 12, а именно:</t>
  </si>
  <si>
    <t>II. Стандарт раскрытия информации сетевой организацией, 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</si>
  <si>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
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</si>
  <si>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</si>
  <si>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</si>
  <si>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</si>
  <si>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</si>
  <si>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"г"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</si>
  <si>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</si>
  <si>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3 подпункта "г" о размере фактических потерь, оплачиваемых покупателями при осуществлении расчетов за электрическую энергию по уровням напряжения</t>
  </si>
  <si>
    <t xml:space="preserve"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</si>
  <si>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абзац 5 подпункта "г" о техническом состоянии сетей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</si>
  <si>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</si>
  <si>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</si>
  <si>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"н" об отчетах о реализации инвестиционной программы и об обосновывающих их материалах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</si>
  <si>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</si>
  <si>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 xml:space="preserve">подпункт "с" о качестве обслуживания потребителей услуг сетевой организации </t>
  </si>
  <si>
    <t xml:space="preserve">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
</t>
  </si>
  <si>
    <t>исправить дату</t>
  </si>
  <si>
    <t>2020</t>
  </si>
  <si>
    <t>2024</t>
  </si>
  <si>
    <t>660850001</t>
  </si>
  <si>
    <t>Фактическая численность приведена в соответствие к нормативной</t>
  </si>
  <si>
    <t>Пропорционально ФОТ</t>
  </si>
  <si>
    <r>
      <t xml:space="preserve">Нормативный уровень технологических потерь на долгосрочный период 2020 - 2024 гг. утвержен </t>
    </r>
    <r>
      <rPr>
        <b/>
        <sz val="11"/>
        <rFont val="Calibri"/>
        <family val="2"/>
        <charset val="204"/>
        <scheme val="minor"/>
      </rPr>
      <t>приказом РЭК Омской области № 663/78 от 26.12.2014 г.</t>
    </r>
  </si>
  <si>
    <t xml:space="preserve">АО "Омскшина" оказывает услуги по передаче электрической энергии по сетям во исполнение обязательст ПАО "Россети Сибирь"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</si>
  <si>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r>
      <rPr>
        <b/>
        <sz val="11"/>
        <rFont val="Calibri"/>
        <family val="2"/>
        <charset val="204"/>
        <scheme val="minor"/>
      </rPr>
      <t>Информация о качестве обслуживания потребителей</t>
    </r>
    <r>
      <rPr>
        <sz val="11"/>
        <rFont val="Calibri"/>
        <family val="2"/>
        <charset val="204"/>
        <scheme val="minor"/>
      </rPr>
      <t xml:space="preserve"> за отчетный год в формате Приложения N 7 к приказу Министерства энергетики РФ от 15.04.2014 г. № 186 "О ЕДИНЫХ СТАНДАРТАХ КАЧЕСТВА ОБСЛУЖИВАНИЯ СЕТЕВЫМИ ОРГАНИЗАЦИЯМИ ПОТРЕБИТЕЛЕЙ УСЛУГ СЕТЕВЫХ ОРГАНИЗАЦИЙ" размещена на официальном сайте организации в разделе: </t>
    </r>
    <r>
      <rPr>
        <b/>
        <sz val="11"/>
        <rFont val="Calibri"/>
        <family val="2"/>
        <charset val="204"/>
        <scheme val="minor"/>
      </rPr>
      <t>Партнерам\Раскрытие информации\Услуги по электроснабжению\Информация за 2020 год</t>
    </r>
  </si>
  <si>
    <t>Информация выложена на официальном сайте 10.01.2021 г. в разделе "Информация за 2021 год" , о чем контролирующие органы были уведомлены посредством шаблона  EE.OPEN.INFO.MARCH.NET.NOTICE 25.01.2021 г.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</si>
</sst>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0.0%"/>
    <numFmt numFmtId="166" formatCode="0.000"/>
    <numFmt numFmtId="167" formatCode="0.000%"/>
    <numFmt numFmtId="168" formatCode="0.0"/>
  </numFmts>
  <fonts count="4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theme="0" tint="-0.34998626667073579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i/>
      <sz val="1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  <charset val="204"/>
    </font>
    <font>
      <u/>
      <sz val="10"/>
      <color rgb="FF0000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9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Fill="0" applyBorder="0" applyAlignment="0" applyProtection="0">
      <alignment vertical="top"/>
    </xf>
    <xf numFmtId="0" fontId="38" fillId="0" borderId="0"/>
  </cellStyleXfs>
  <cellXfs count="169"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center"/>
    </xf>
    <xf numFmtId="0" fontId="3" fillId="0" borderId="0" xfId="8"/>
    <xf numFmtId="0" fontId="15" fillId="0" borderId="0" xfId="8" applyFont="1"/>
    <xf numFmtId="0" fontId="18" fillId="0" borderId="0" xfId="8" applyFont="1" applyAlignment="1">
      <alignment horizontal="justify"/>
    </xf>
    <xf numFmtId="0" fontId="3" fillId="0" borderId="0" xfId="8" applyFont="1" applyAlignment="1">
      <alignment horizontal="justify"/>
    </xf>
    <xf numFmtId="0" fontId="7" fillId="0" borderId="0" xfId="8" applyFont="1"/>
    <xf numFmtId="0" fontId="25" fillId="0" borderId="0" xfId="6" applyNumberFormat="1" applyFont="1" applyFill="1" applyBorder="1" applyAlignment="1" applyProtection="1">
      <alignment vertical="top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16" fillId="0" borderId="0" xfId="6" applyNumberForma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49" fontId="26" fillId="0" borderId="0" xfId="0" applyNumberFormat="1" applyFont="1" applyFill="1" applyAlignment="1">
      <alignment horizontal="right" vertical="top"/>
    </xf>
    <xf numFmtId="0" fontId="2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165" fontId="7" fillId="0" borderId="0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2" applyFont="1"/>
    <xf numFmtId="0" fontId="6" fillId="0" borderId="0" xfId="2" applyFont="1" applyFill="1"/>
    <xf numFmtId="0" fontId="6" fillId="0" borderId="0" xfId="2" applyFont="1" applyAlignment="1">
      <alignment horizontal="right"/>
    </xf>
    <xf numFmtId="0" fontId="7" fillId="0" borderId="0" xfId="2" applyFont="1"/>
    <xf numFmtId="0" fontId="7" fillId="0" borderId="0" xfId="2" applyFont="1" applyFill="1"/>
    <xf numFmtId="0" fontId="28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29" fillId="0" borderId="0" xfId="6" applyNumberFormat="1" applyFont="1" applyFill="1" applyBorder="1" applyAlignment="1" applyProtection="1">
      <alignment horizontal="right" vertical="top"/>
    </xf>
    <xf numFmtId="0" fontId="30" fillId="0" borderId="0" xfId="2" applyFont="1"/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" fontId="30" fillId="0" borderId="0" xfId="2" applyNumberFormat="1" applyFont="1"/>
    <xf numFmtId="9" fontId="30" fillId="0" borderId="0" xfId="7" applyFont="1"/>
    <xf numFmtId="0" fontId="31" fillId="0" borderId="0" xfId="2" applyFont="1"/>
    <xf numFmtId="4" fontId="6" fillId="0" borderId="0" xfId="2" applyNumberFormat="1" applyFont="1" applyFill="1"/>
    <xf numFmtId="0" fontId="7" fillId="0" borderId="0" xfId="2" applyFont="1" applyBorder="1"/>
    <xf numFmtId="0" fontId="6" fillId="0" borderId="0" xfId="2" applyFont="1" applyBorder="1" applyAlignment="1">
      <alignment horizontal="right"/>
    </xf>
    <xf numFmtId="0" fontId="7" fillId="0" borderId="3" xfId="2" applyFont="1" applyBorder="1" applyAlignment="1">
      <alignment horizontal="left"/>
    </xf>
    <xf numFmtId="0" fontId="29" fillId="0" borderId="0" xfId="6" applyNumberFormat="1" applyFont="1" applyFill="1" applyBorder="1" applyAlignment="1" applyProtection="1">
      <alignment vertical="top"/>
    </xf>
    <xf numFmtId="0" fontId="6" fillId="0" borderId="0" xfId="0" applyFont="1" applyAlignment="1"/>
    <xf numFmtId="166" fontId="9" fillId="0" borderId="0" xfId="0" applyNumberFormat="1" applyFont="1" applyAlignment="1"/>
    <xf numFmtId="167" fontId="6" fillId="0" borderId="0" xfId="5" applyNumberFormat="1" applyFont="1"/>
    <xf numFmtId="0" fontId="33" fillId="0" borderId="0" xfId="0" applyNumberFormat="1" applyFont="1" applyFill="1" applyBorder="1" applyAlignment="1" applyProtection="1">
      <alignment vertical="top"/>
    </xf>
    <xf numFmtId="10" fontId="7" fillId="0" borderId="1" xfId="5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center" vertical="top" wrapText="1"/>
    </xf>
    <xf numFmtId="0" fontId="20" fillId="0" borderId="0" xfId="9" applyFill="1" applyAlignment="1" applyProtection="1">
      <alignment vertical="center" wrapText="1"/>
    </xf>
    <xf numFmtId="0" fontId="7" fillId="0" borderId="2" xfId="2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0" fontId="25" fillId="0" borderId="0" xfId="6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24" fillId="0" borderId="5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vertical="top"/>
    </xf>
    <xf numFmtId="0" fontId="36" fillId="0" borderId="0" xfId="3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2" xfId="2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 wrapText="1"/>
    </xf>
    <xf numFmtId="0" fontId="30" fillId="0" borderId="1" xfId="2" applyFont="1" applyFill="1" applyBorder="1"/>
    <xf numFmtId="0" fontId="30" fillId="0" borderId="1" xfId="2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/>
    </xf>
    <xf numFmtId="0" fontId="16" fillId="0" borderId="0" xfId="6" applyFill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center" vertical="top" wrapText="1"/>
    </xf>
    <xf numFmtId="0" fontId="37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right" vertical="top"/>
    </xf>
    <xf numFmtId="166" fontId="6" fillId="0" borderId="0" xfId="0" applyNumberFormat="1" applyFont="1" applyAlignment="1"/>
    <xf numFmtId="0" fontId="7" fillId="0" borderId="2" xfId="2" applyFont="1" applyBorder="1" applyAlignment="1">
      <alignment horizontal="left"/>
    </xf>
    <xf numFmtId="3" fontId="7" fillId="3" borderId="2" xfId="2" applyNumberFormat="1" applyFont="1" applyFill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6" fillId="3" borderId="0" xfId="3" applyNumberFormat="1" applyFont="1" applyFill="1" applyBorder="1" applyAlignment="1" applyProtection="1">
      <alignment vertical="top"/>
    </xf>
    <xf numFmtId="0" fontId="27" fillId="0" borderId="0" xfId="6" applyFont="1" applyFill="1" applyAlignment="1" applyProtection="1">
      <alignment horizontal="left" vertical="top" wrapText="1"/>
    </xf>
    <xf numFmtId="0" fontId="39" fillId="0" borderId="0" xfId="6" applyFont="1" applyFill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6" fillId="0" borderId="0" xfId="6" applyFill="1" applyAlignment="1" applyProtection="1">
      <alignment horizontal="left" vertical="top" wrapText="1"/>
    </xf>
    <xf numFmtId="0" fontId="24" fillId="0" borderId="0" xfId="0" applyFont="1" applyAlignment="1">
      <alignment horizontal="right"/>
    </xf>
    <xf numFmtId="0" fontId="7" fillId="3" borderId="0" xfId="0" applyNumberFormat="1" applyFont="1" applyFill="1" applyBorder="1" applyAlignment="1" applyProtection="1">
      <alignment horizontal="left" wrapText="1"/>
    </xf>
    <xf numFmtId="0" fontId="36" fillId="3" borderId="0" xfId="3" applyNumberFormat="1" applyFont="1" applyFill="1" applyBorder="1" applyAlignment="1" applyProtection="1">
      <alignment horizontal="left" vertical="top" wrapTex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/>
    </xf>
    <xf numFmtId="0" fontId="7" fillId="0" borderId="3" xfId="2" applyFont="1" applyBorder="1" applyAlignment="1">
      <alignment horizontal="left"/>
    </xf>
    <xf numFmtId="0" fontId="3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49" fontId="30" fillId="0" borderId="2" xfId="2" applyNumberFormat="1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center" vertical="center"/>
    </xf>
    <xf numFmtId="49" fontId="30" fillId="0" borderId="3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justify" vertical="center" wrapText="1"/>
    </xf>
    <xf numFmtId="0" fontId="30" fillId="0" borderId="2" xfId="2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left"/>
    </xf>
    <xf numFmtId="49" fontId="7" fillId="0" borderId="5" xfId="2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 vertical="center" wrapText="1"/>
    </xf>
    <xf numFmtId="0" fontId="30" fillId="0" borderId="7" xfId="2" applyFont="1" applyBorder="1" applyAlignment="1">
      <alignment horizontal="center" vertical="center"/>
    </xf>
    <xf numFmtId="0" fontId="30" fillId="0" borderId="8" xfId="2" applyFont="1" applyBorder="1" applyAlignment="1">
      <alignment horizontal="center" vertical="center"/>
    </xf>
    <xf numFmtId="0" fontId="30" fillId="0" borderId="9" xfId="2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0" borderId="10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5" xfId="2" applyFont="1" applyBorder="1" applyAlignment="1">
      <alignment horizontal="left"/>
    </xf>
    <xf numFmtId="49" fontId="7" fillId="0" borderId="5" xfId="2" applyNumberFormat="1" applyFont="1" applyBorder="1" applyAlignment="1">
      <alignment horizontal="left"/>
    </xf>
    <xf numFmtId="0" fontId="30" fillId="0" borderId="1" xfId="2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8" applyFont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22" fillId="0" borderId="0" xfId="8" applyFont="1" applyAlignment="1">
      <alignment horizontal="justify" vertical="top" wrapText="1"/>
    </xf>
    <xf numFmtId="0" fontId="7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17" fillId="0" borderId="0" xfId="8" applyFont="1" applyAlignment="1">
      <alignment horizontal="center"/>
    </xf>
    <xf numFmtId="0" fontId="18" fillId="0" borderId="0" xfId="8" applyFont="1" applyAlignment="1">
      <alignment horizontal="justify"/>
    </xf>
    <xf numFmtId="0" fontId="19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23" fillId="2" borderId="0" xfId="0" applyFont="1" applyFill="1" applyAlignment="1">
      <alignment horizontal="right" wrapText="1"/>
    </xf>
    <xf numFmtId="0" fontId="22" fillId="0" borderId="0" xfId="8" applyFont="1" applyAlignment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wrapText="1"/>
    </xf>
    <xf numFmtId="0" fontId="16" fillId="0" borderId="0" xfId="6" applyFill="1" applyAlignment="1" applyProtection="1">
      <alignment horizontal="center" vertical="top" wrapText="1"/>
    </xf>
    <xf numFmtId="0" fontId="34" fillId="0" borderId="0" xfId="6" applyFont="1" applyFill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6" fillId="0" borderId="0" xfId="6" applyFill="1" applyAlignment="1" applyProtection="1">
      <alignment horizontal="center" vertical="center" wrapText="1"/>
    </xf>
    <xf numFmtId="0" fontId="35" fillId="0" borderId="0" xfId="6" applyFont="1" applyFill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</cellXfs>
  <cellStyles count="12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16 2" xfId="1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00FFFF"/>
      <color rgb="FFCC99FF"/>
      <color rgb="FFCCCC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uslugi-po-elektroenergi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uslugi-po-elektroenergi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msktyre.ru/buhgalterskaya-otchetnos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msktyre.ru/uslugi-po-elektroenergii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showGridLines="0" tabSelected="1" view="pageBreakPreview" topLeftCell="A11" zoomScaleNormal="100" zoomScaleSheetLayoutView="100" workbookViewId="0">
      <selection activeCell="B9" sqref="B9:L9"/>
    </sheetView>
  </sheetViews>
  <sheetFormatPr defaultRowHeight="15"/>
  <cols>
    <col min="1" max="1" width="4.85546875" style="41" customWidth="1"/>
    <col min="2" max="11" width="9.140625" style="37"/>
    <col min="12" max="12" width="11.5703125" style="37" customWidth="1"/>
    <col min="13" max="13" width="14.85546875" style="37" customWidth="1"/>
    <col min="14" max="16384" width="9.140625" style="37"/>
  </cols>
  <sheetData>
    <row r="1" spans="1:13" s="35" customFormat="1" ht="51" customHeight="1">
      <c r="A1" s="106" t="s">
        <v>29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7"/>
    </row>
    <row r="2" spans="1:13" s="35" customFormat="1" ht="7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4" customFormat="1">
      <c r="A3" s="81"/>
      <c r="B3" s="108" t="s">
        <v>271</v>
      </c>
      <c r="C3" s="108"/>
      <c r="D3" s="108"/>
      <c r="E3" s="108"/>
      <c r="F3" s="108"/>
      <c r="G3" s="108"/>
      <c r="H3" s="80">
        <v>2020</v>
      </c>
      <c r="I3" s="36" t="s">
        <v>242</v>
      </c>
    </row>
    <row r="5" spans="1:13" s="34" customFormat="1" ht="13.5" customHeight="1">
      <c r="A5" s="82" t="s">
        <v>222</v>
      </c>
      <c r="B5" s="34" t="s">
        <v>276</v>
      </c>
    </row>
    <row r="6" spans="1:13" s="40" customFormat="1" ht="33.75" customHeight="1">
      <c r="A6" s="39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</row>
    <row r="7" spans="1:13" s="40" customFormat="1" ht="19.5" customHeight="1">
      <c r="A7" s="39" t="s">
        <v>51</v>
      </c>
      <c r="B7" s="105" t="s">
        <v>223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</row>
    <row r="8" spans="1:13" s="34" customFormat="1" ht="13.5" customHeight="1">
      <c r="A8" s="82" t="s">
        <v>224</v>
      </c>
      <c r="B8" s="34" t="s">
        <v>277</v>
      </c>
    </row>
    <row r="9" spans="1:13" s="40" customFormat="1" ht="66.75" customHeight="1">
      <c r="A9" s="39" t="s">
        <v>123</v>
      </c>
      <c r="B9" s="105" t="s">
        <v>252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</row>
    <row r="10" spans="1:13" s="40" customFormat="1" ht="54.75" customHeight="1">
      <c r="A10" s="39" t="s">
        <v>125</v>
      </c>
      <c r="B10" s="105" t="s">
        <v>278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</row>
    <row r="11" spans="1:13" s="40" customFormat="1" ht="48.75" customHeight="1">
      <c r="A11" s="39" t="s">
        <v>127</v>
      </c>
      <c r="B11" s="105" t="s">
        <v>293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</row>
    <row r="12" spans="1:13" s="40" customFormat="1" ht="48" customHeight="1">
      <c r="A12" s="39" t="s">
        <v>129</v>
      </c>
      <c r="B12" s="105" t="s">
        <v>279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</row>
    <row r="13" spans="1:13" s="40" customFormat="1" ht="30" customHeight="1">
      <c r="A13" s="39" t="s">
        <v>225</v>
      </c>
      <c r="B13" s="105" t="s">
        <v>280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</row>
    <row r="14" spans="1:13" s="40" customFormat="1" ht="21" customHeight="1">
      <c r="A14" s="39" t="s">
        <v>226</v>
      </c>
      <c r="B14" s="105" t="s">
        <v>281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</row>
    <row r="15" spans="1:13" s="40" customFormat="1" ht="35.25" customHeight="1">
      <c r="A15" s="39" t="s">
        <v>227</v>
      </c>
      <c r="B15" s="105" t="s">
        <v>282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</row>
    <row r="16" spans="1:13" s="40" customFormat="1" ht="35.25" customHeight="1">
      <c r="A16" s="39" t="s">
        <v>228</v>
      </c>
      <c r="B16" s="105" t="s">
        <v>283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</row>
    <row r="17" spans="1:12" s="40" customFormat="1" ht="30" customHeight="1">
      <c r="A17" s="39" t="s">
        <v>229</v>
      </c>
      <c r="B17" s="105" t="s">
        <v>284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</row>
    <row r="18" spans="1:12" s="40" customFormat="1" ht="35.25" customHeight="1">
      <c r="A18" s="39" t="s">
        <v>230</v>
      </c>
      <c r="B18" s="105" t="s">
        <v>285</v>
      </c>
      <c r="C18" s="105"/>
      <c r="D18" s="105"/>
      <c r="E18" s="105"/>
      <c r="F18" s="105"/>
      <c r="G18" s="105"/>
      <c r="H18" s="105"/>
      <c r="I18" s="105"/>
      <c r="J18" s="105"/>
      <c r="K18" s="105"/>
      <c r="L18" s="105"/>
    </row>
    <row r="19" spans="1:12" s="40" customFormat="1" ht="45.75" customHeight="1">
      <c r="A19" s="39" t="s">
        <v>231</v>
      </c>
      <c r="B19" s="105" t="s">
        <v>286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</row>
    <row r="20" spans="1:12" s="40" customFormat="1" ht="21.75" customHeight="1">
      <c r="A20" s="39" t="s">
        <v>233</v>
      </c>
      <c r="B20" s="105" t="s">
        <v>287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</row>
    <row r="21" spans="1:12" s="40" customFormat="1" ht="70.5" customHeight="1">
      <c r="A21" s="39" t="s">
        <v>246</v>
      </c>
      <c r="B21" s="105" t="s">
        <v>288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</row>
    <row r="22" spans="1:12" s="40" customFormat="1" ht="21.75" customHeight="1">
      <c r="A22" s="39" t="s">
        <v>247</v>
      </c>
      <c r="B22" s="105" t="s">
        <v>289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</row>
    <row r="23" spans="1:12" s="40" customFormat="1" ht="19.5" customHeight="1">
      <c r="A23" s="39" t="s">
        <v>248</v>
      </c>
      <c r="B23" s="105" t="s">
        <v>290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</row>
    <row r="24" spans="1:12" s="40" customFormat="1" ht="30" customHeight="1">
      <c r="A24" s="39" t="s">
        <v>249</v>
      </c>
      <c r="B24" s="105" t="s">
        <v>291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</row>
    <row r="25" spans="1:12" s="40" customFormat="1" ht="23.25" customHeight="1">
      <c r="A25" s="39" t="s">
        <v>250</v>
      </c>
      <c r="B25" s="105" t="s">
        <v>292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</row>
    <row r="26" spans="1:12" s="40" customFormat="1" ht="30" customHeight="1">
      <c r="A26" s="39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</row>
    <row r="27" spans="1:12" s="40" customFormat="1" ht="30" customHeight="1">
      <c r="A27" s="39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  <row r="28" spans="1:12" s="40" customFormat="1" ht="30" customHeight="1">
      <c r="A28" s="39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  <row r="29" spans="1:12" s="40" customFormat="1" ht="30" customHeight="1">
      <c r="A29" s="39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2" s="40" customFormat="1" ht="30" customHeight="1">
      <c r="A30" s="39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1:12" s="40" customFormat="1" ht="30" customHeight="1">
      <c r="A31" s="39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</row>
    <row r="32" spans="1:12" s="40" customFormat="1" ht="30" customHeight="1">
      <c r="A32" s="39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</row>
    <row r="33" spans="1:12" s="40" customFormat="1" ht="30" customHeight="1">
      <c r="A33" s="39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</row>
    <row r="34" spans="1:12" s="40" customFormat="1" ht="30" customHeight="1">
      <c r="A34" s="39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</row>
    <row r="35" spans="1:12" s="40" customFormat="1" ht="30" customHeight="1">
      <c r="A35" s="39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2" s="40" customFormat="1" ht="30" customHeight="1">
      <c r="A36" s="39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</row>
    <row r="37" spans="1:12" s="40" customFormat="1" ht="30" customHeight="1">
      <c r="A37" s="39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</row>
    <row r="38" spans="1:12" s="40" customFormat="1" ht="30" customHeight="1">
      <c r="A38" s="39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</row>
    <row r="39" spans="1:12" s="40" customFormat="1" ht="30" customHeight="1">
      <c r="A39" s="39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</row>
    <row r="40" spans="1:12" s="40" customFormat="1" ht="30" customHeight="1">
      <c r="A40" s="39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</row>
    <row r="41" spans="1:12" s="40" customFormat="1" ht="30" customHeight="1">
      <c r="A41" s="39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1:12" s="40" customFormat="1" ht="30" customHeight="1">
      <c r="A42" s="39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</row>
    <row r="43" spans="1:12" s="41" customFormat="1">
      <c r="A43" s="39"/>
    </row>
    <row r="44" spans="1:12" s="41" customFormat="1">
      <c r="A44" s="39"/>
    </row>
    <row r="45" spans="1:12" s="41" customFormat="1">
      <c r="A45" s="39"/>
    </row>
    <row r="46" spans="1:12" s="41" customFormat="1">
      <c r="A46" s="39"/>
    </row>
    <row r="47" spans="1:12" s="41" customFormat="1">
      <c r="A47" s="39"/>
    </row>
    <row r="48" spans="1:12" s="41" customFormat="1">
      <c r="A48" s="39"/>
    </row>
    <row r="49" spans="1:1" s="41" customFormat="1">
      <c r="A49" s="39"/>
    </row>
    <row r="50" spans="1:1" s="41" customFormat="1">
      <c r="A50" s="39"/>
    </row>
    <row r="51" spans="1:1" s="41" customFormat="1">
      <c r="A51" s="39"/>
    </row>
    <row r="52" spans="1:1" s="41" customFormat="1">
      <c r="A52" s="39"/>
    </row>
    <row r="53" spans="1:1" s="41" customFormat="1">
      <c r="A53" s="42"/>
    </row>
    <row r="54" spans="1:1" s="41" customFormat="1">
      <c r="A54" s="42"/>
    </row>
    <row r="55" spans="1:1" s="41" customFormat="1">
      <c r="A55" s="42"/>
    </row>
    <row r="56" spans="1:1" s="41" customFormat="1">
      <c r="A56" s="42"/>
    </row>
    <row r="57" spans="1:1" s="41" customFormat="1">
      <c r="A57" s="42"/>
    </row>
    <row r="58" spans="1:1" s="41" customFormat="1">
      <c r="A58" s="42"/>
    </row>
    <row r="59" spans="1:1" s="41" customFormat="1">
      <c r="A59" s="42"/>
    </row>
    <row r="60" spans="1:1" s="41" customFormat="1">
      <c r="A60" s="42"/>
    </row>
    <row r="61" spans="1:1" s="41" customFormat="1">
      <c r="A61" s="42"/>
    </row>
    <row r="62" spans="1:1" s="41" customFormat="1">
      <c r="A62" s="42"/>
    </row>
    <row r="63" spans="1:1" s="41" customFormat="1">
      <c r="A63" s="42"/>
    </row>
    <row r="64" spans="1:1" s="41" customFormat="1">
      <c r="A64" s="42"/>
    </row>
    <row r="65" spans="1:1" s="41" customFormat="1">
      <c r="A65" s="42"/>
    </row>
    <row r="66" spans="1:1" s="41" customFormat="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</sheetData>
  <mergeCells count="38">
    <mergeCell ref="A1:L1"/>
    <mergeCell ref="B6:L6"/>
    <mergeCell ref="B11:L11"/>
    <mergeCell ref="B12:L12"/>
    <mergeCell ref="B13:L13"/>
    <mergeCell ref="B7:L7"/>
    <mergeCell ref="B3:G3"/>
    <mergeCell ref="B9:L9"/>
    <mergeCell ref="B10:L10"/>
    <mergeCell ref="B14:L14"/>
    <mergeCell ref="B18:L18"/>
    <mergeCell ref="B17:L17"/>
    <mergeCell ref="B19:L19"/>
    <mergeCell ref="B20:L20"/>
    <mergeCell ref="B15:L15"/>
    <mergeCell ref="B16:L16"/>
    <mergeCell ref="B21:L21"/>
    <mergeCell ref="B22:L22"/>
    <mergeCell ref="B23:L23"/>
    <mergeCell ref="B25:L25"/>
    <mergeCell ref="B26:L26"/>
    <mergeCell ref="B24:L24"/>
    <mergeCell ref="B27:L27"/>
    <mergeCell ref="B28:L28"/>
    <mergeCell ref="B29:L29"/>
    <mergeCell ref="B30:L30"/>
    <mergeCell ref="B31:L31"/>
    <mergeCell ref="B32:L32"/>
    <mergeCell ref="B33:L33"/>
    <mergeCell ref="B34:L34"/>
    <mergeCell ref="B35:L35"/>
    <mergeCell ref="B36:L36"/>
    <mergeCell ref="B42:L42"/>
    <mergeCell ref="B37:L37"/>
    <mergeCell ref="B38:L38"/>
    <mergeCell ref="B39:L39"/>
    <mergeCell ref="B40:L40"/>
    <mergeCell ref="B41:L41"/>
  </mergeCells>
  <hyperlinks>
    <hyperlink ref="B7" location="'2)'!A1" display="подпункт &quot;б&quot; структура и объем затрат на производство и реализацию товаров (работ, услуг)"/>
    <hyperlink ref="B20:L20" location="'7'!A1" display="абзацы 13 - 18 подпункта &quot;б&quot; о техническом состоянии сетей"/>
    <hyperlink ref="B21:L21" location="'6'!A1" display="'6'!A1"/>
    <hyperlink ref="B11:L11" location="'3'!A1" display="'3'!A1"/>
    <hyperlink ref="B12:L12" location="'3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3:L13" location="'4'!A1" display="абзац 2 подпункта &quot;г&quot;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"/>
    <hyperlink ref="B14:L14" location="'4'!A1" display="абзац 7 подпункта &quot;б&quot; о затратах сетевой организации на покупку потерь в собственных сетях"/>
    <hyperlink ref="B17:L17" location="'4'!A1" display="абзац 10 подпункта &quot;б&quot; о закупке сетевыми организациями электрической энергии для компенсации потерь в сетях и ее стоимости"/>
    <hyperlink ref="B18:L18" location="'4'!A1" display="абзац 11 подпункта &quot;б&quot; о размере фактических потерь, оплачиваемых покупателями при осуществлении расчетов за электрическую энергию по уровням напряжения"/>
    <hyperlink ref="B19:L19" location="'5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2:L22" location="'9'!A1" display="подпункт &quot;ж&quot; об инвестиционных программах (о проектах инвестиционных программ) и отчетах об их реализации"/>
    <hyperlink ref="B23:L23" location="'9'!A1" display="подпункт &quot;ж(1)&quot; об отчетах о реализации инвестиционной программы и об обосновывающих их материалах"/>
    <hyperlink ref="B25:L25" location="'10'!A1" display="подпункт &quot;л&quot; о качестве обслуживания потребителей услуг сетевой организации 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о!A1" display="о!A1"/>
    <hyperlink ref="B15" location="'5)'!A1" display="5) информация о перечне зон деятельности с детализацией по населенным пунктам и районам."/>
    <hyperlink ref="B15:K15" location="о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о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K24" location="о!A1" display="подпункт &quot;з&quot; о способах приобретения, стоимости и объемах товаров, необходимых для оказания услуг по передаче электроэнергии"/>
    <hyperlink ref="B9:L9" location="'1'!A1" display="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7:L7" location="'2'!A1" display="подпункт &quot;б&quot; структура и объем затрат на производство и реализацию товаров (работ, услуг)"/>
    <hyperlink ref="B10:L10" location="'1'!A1" display="'1'!A1"/>
    <hyperlink ref="B15:L15" location="'4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L16" location="'9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L24" location="'11'!A1" display="подпункт &quot;з&quot; 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" footer="0"/>
  <pageSetup paperSize="9" scale="8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  <pageSetUpPr fitToPage="1"/>
  </sheetPr>
  <dimension ref="A1:F5"/>
  <sheetViews>
    <sheetView showGridLines="0" view="pageBreakPreview" zoomScaleSheetLayoutView="100" workbookViewId="0">
      <selection activeCell="A3" sqref="A3"/>
    </sheetView>
  </sheetViews>
  <sheetFormatPr defaultRowHeight="12.75"/>
  <cols>
    <col min="1" max="1" width="20" style="83" customWidth="1"/>
    <col min="2" max="2" width="18" style="83" customWidth="1"/>
    <col min="3" max="3" width="16.42578125" style="83" customWidth="1"/>
    <col min="4" max="4" width="16.5703125" style="83" customWidth="1"/>
    <col min="5" max="5" width="37.140625" style="83" customWidth="1"/>
    <col min="6" max="6" width="12.28515625" style="83" customWidth="1"/>
    <col min="7" max="16384" width="9.140625" style="83"/>
  </cols>
  <sheetData>
    <row r="1" spans="1:6">
      <c r="E1" s="55" t="s">
        <v>220</v>
      </c>
    </row>
    <row r="2" spans="1:6" s="84" customFormat="1" ht="41.25" customHeight="1">
      <c r="A2" s="109" t="s">
        <v>303</v>
      </c>
      <c r="B2" s="110"/>
      <c r="C2" s="110"/>
      <c r="D2" s="110"/>
      <c r="E2" s="110"/>
      <c r="F2" s="84" t="s">
        <v>294</v>
      </c>
    </row>
    <row r="3" spans="1:6">
      <c r="A3" s="103"/>
    </row>
    <row r="5" spans="1:6">
      <c r="A5" s="32" t="s">
        <v>253</v>
      </c>
    </row>
  </sheetData>
  <mergeCells count="1">
    <mergeCell ref="A2:E2"/>
  </mergeCells>
  <hyperlinks>
    <hyperlink ref="A5" r:id="rId1"/>
    <hyperlink ref="E1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EA102"/>
  <sheetViews>
    <sheetView showGridLines="0" view="pageBreakPreview" topLeftCell="A79" zoomScaleNormal="100" zoomScaleSheetLayoutView="100" workbookViewId="0">
      <selection activeCell="BT97" sqref="BT97:BU97"/>
    </sheetView>
  </sheetViews>
  <sheetFormatPr defaultColWidth="0.85546875" defaultRowHeight="15" customHeight="1" outlineLevelCol="1"/>
  <cols>
    <col min="1" max="48" width="0.85546875" style="49"/>
    <col min="49" max="49" width="3.42578125" style="49" customWidth="1"/>
    <col min="50" max="58" width="0.85546875" style="49"/>
    <col min="59" max="59" width="4.42578125" style="49" customWidth="1"/>
    <col min="60" max="69" width="0.85546875" style="49"/>
    <col min="70" max="70" width="0.85546875" style="49" customWidth="1"/>
    <col min="71" max="71" width="16.85546875" style="50" customWidth="1"/>
    <col min="72" max="72" width="17.85546875" style="49" customWidth="1"/>
    <col min="73" max="73" width="34.28515625" style="49" customWidth="1"/>
    <col min="74" max="74" width="0.85546875" style="49"/>
    <col min="75" max="75" width="18.5703125" style="49" customWidth="1"/>
    <col min="76" max="76" width="12.5703125" style="49" hidden="1" customWidth="1" outlineLevel="1"/>
    <col min="77" max="77" width="3.7109375" style="49" customWidth="1" collapsed="1"/>
    <col min="78" max="78" width="13.7109375" style="49" customWidth="1"/>
    <col min="79" max="85" width="0.85546875" style="49"/>
    <col min="86" max="86" width="10.28515625" style="49" customWidth="1"/>
    <col min="87" max="87" width="12" style="49" customWidth="1"/>
    <col min="88" max="302" width="0.85546875" style="49"/>
    <col min="303" max="303" width="3.42578125" style="49" customWidth="1"/>
    <col min="304" max="312" width="0.85546875" style="49"/>
    <col min="313" max="313" width="4.42578125" style="49" customWidth="1"/>
    <col min="314" max="323" width="0.85546875" style="49"/>
    <col min="324" max="324" width="0.85546875" style="49" customWidth="1"/>
    <col min="325" max="325" width="12.5703125" style="49" customWidth="1"/>
    <col min="326" max="326" width="13.5703125" style="49" customWidth="1"/>
    <col min="327" max="327" width="13.42578125" style="49" customWidth="1"/>
    <col min="328" max="328" width="0" style="49" hidden="1" customWidth="1"/>
    <col min="329" max="329" width="58" style="49" customWidth="1"/>
    <col min="330" max="331" width="0.85546875" style="49"/>
    <col min="332" max="332" width="0" style="49" hidden="1" customWidth="1"/>
    <col min="333" max="558" width="0.85546875" style="49"/>
    <col min="559" max="559" width="3.42578125" style="49" customWidth="1"/>
    <col min="560" max="568" width="0.85546875" style="49"/>
    <col min="569" max="569" width="4.42578125" style="49" customWidth="1"/>
    <col min="570" max="579" width="0.85546875" style="49"/>
    <col min="580" max="580" width="0.85546875" style="49" customWidth="1"/>
    <col min="581" max="581" width="12.5703125" style="49" customWidth="1"/>
    <col min="582" max="582" width="13.5703125" style="49" customWidth="1"/>
    <col min="583" max="583" width="13.42578125" style="49" customWidth="1"/>
    <col min="584" max="584" width="0" style="49" hidden="1" customWidth="1"/>
    <col min="585" max="585" width="58" style="49" customWidth="1"/>
    <col min="586" max="587" width="0.85546875" style="49"/>
    <col min="588" max="588" width="0" style="49" hidden="1" customWidth="1"/>
    <col min="589" max="814" width="0.85546875" style="49"/>
    <col min="815" max="815" width="3.42578125" style="49" customWidth="1"/>
    <col min="816" max="824" width="0.85546875" style="49"/>
    <col min="825" max="825" width="4.42578125" style="49" customWidth="1"/>
    <col min="826" max="835" width="0.85546875" style="49"/>
    <col min="836" max="836" width="0.85546875" style="49" customWidth="1"/>
    <col min="837" max="837" width="12.5703125" style="49" customWidth="1"/>
    <col min="838" max="838" width="13.5703125" style="49" customWidth="1"/>
    <col min="839" max="839" width="13.42578125" style="49" customWidth="1"/>
    <col min="840" max="840" width="0" style="49" hidden="1" customWidth="1"/>
    <col min="841" max="841" width="58" style="49" customWidth="1"/>
    <col min="842" max="843" width="0.85546875" style="49"/>
    <col min="844" max="844" width="0" style="49" hidden="1" customWidth="1"/>
    <col min="845" max="1070" width="0.85546875" style="49"/>
    <col min="1071" max="1071" width="3.42578125" style="49" customWidth="1"/>
    <col min="1072" max="1080" width="0.85546875" style="49"/>
    <col min="1081" max="1081" width="4.42578125" style="49" customWidth="1"/>
    <col min="1082" max="1091" width="0.85546875" style="49"/>
    <col min="1092" max="1092" width="0.85546875" style="49" customWidth="1"/>
    <col min="1093" max="1093" width="12.5703125" style="49" customWidth="1"/>
    <col min="1094" max="1094" width="13.5703125" style="49" customWidth="1"/>
    <col min="1095" max="1095" width="13.42578125" style="49" customWidth="1"/>
    <col min="1096" max="1096" width="0" style="49" hidden="1" customWidth="1"/>
    <col min="1097" max="1097" width="58" style="49" customWidth="1"/>
    <col min="1098" max="1099" width="0.85546875" style="49"/>
    <col min="1100" max="1100" width="0" style="49" hidden="1" customWidth="1"/>
    <col min="1101" max="1326" width="0.85546875" style="49"/>
    <col min="1327" max="1327" width="3.42578125" style="49" customWidth="1"/>
    <col min="1328" max="1336" width="0.85546875" style="49"/>
    <col min="1337" max="1337" width="4.42578125" style="49" customWidth="1"/>
    <col min="1338" max="1347" width="0.85546875" style="49"/>
    <col min="1348" max="1348" width="0.85546875" style="49" customWidth="1"/>
    <col min="1349" max="1349" width="12.5703125" style="49" customWidth="1"/>
    <col min="1350" max="1350" width="13.5703125" style="49" customWidth="1"/>
    <col min="1351" max="1351" width="13.42578125" style="49" customWidth="1"/>
    <col min="1352" max="1352" width="0" style="49" hidden="1" customWidth="1"/>
    <col min="1353" max="1353" width="58" style="49" customWidth="1"/>
    <col min="1354" max="1355" width="0.85546875" style="49"/>
    <col min="1356" max="1356" width="0" style="49" hidden="1" customWidth="1"/>
    <col min="1357" max="1582" width="0.85546875" style="49"/>
    <col min="1583" max="1583" width="3.42578125" style="49" customWidth="1"/>
    <col min="1584" max="1592" width="0.85546875" style="49"/>
    <col min="1593" max="1593" width="4.42578125" style="49" customWidth="1"/>
    <col min="1594" max="1603" width="0.85546875" style="49"/>
    <col min="1604" max="1604" width="0.85546875" style="49" customWidth="1"/>
    <col min="1605" max="1605" width="12.5703125" style="49" customWidth="1"/>
    <col min="1606" max="1606" width="13.5703125" style="49" customWidth="1"/>
    <col min="1607" max="1607" width="13.42578125" style="49" customWidth="1"/>
    <col min="1608" max="1608" width="0" style="49" hidden="1" customWidth="1"/>
    <col min="1609" max="1609" width="58" style="49" customWidth="1"/>
    <col min="1610" max="1611" width="0.85546875" style="49"/>
    <col min="1612" max="1612" width="0" style="49" hidden="1" customWidth="1"/>
    <col min="1613" max="1838" width="0.85546875" style="49"/>
    <col min="1839" max="1839" width="3.42578125" style="49" customWidth="1"/>
    <col min="1840" max="1848" width="0.85546875" style="49"/>
    <col min="1849" max="1849" width="4.42578125" style="49" customWidth="1"/>
    <col min="1850" max="1859" width="0.85546875" style="49"/>
    <col min="1860" max="1860" width="0.85546875" style="49" customWidth="1"/>
    <col min="1861" max="1861" width="12.5703125" style="49" customWidth="1"/>
    <col min="1862" max="1862" width="13.5703125" style="49" customWidth="1"/>
    <col min="1863" max="1863" width="13.42578125" style="49" customWidth="1"/>
    <col min="1864" max="1864" width="0" style="49" hidden="1" customWidth="1"/>
    <col min="1865" max="1865" width="58" style="49" customWidth="1"/>
    <col min="1866" max="1867" width="0.85546875" style="49"/>
    <col min="1868" max="1868" width="0" style="49" hidden="1" customWidth="1"/>
    <col min="1869" max="2094" width="0.85546875" style="49"/>
    <col min="2095" max="2095" width="3.42578125" style="49" customWidth="1"/>
    <col min="2096" max="2104" width="0.85546875" style="49"/>
    <col min="2105" max="2105" width="4.42578125" style="49" customWidth="1"/>
    <col min="2106" max="2115" width="0.85546875" style="49"/>
    <col min="2116" max="2116" width="0.85546875" style="49" customWidth="1"/>
    <col min="2117" max="2117" width="12.5703125" style="49" customWidth="1"/>
    <col min="2118" max="2118" width="13.5703125" style="49" customWidth="1"/>
    <col min="2119" max="2119" width="13.42578125" style="49" customWidth="1"/>
    <col min="2120" max="2120" width="0" style="49" hidden="1" customWidth="1"/>
    <col min="2121" max="2121" width="58" style="49" customWidth="1"/>
    <col min="2122" max="2123" width="0.85546875" style="49"/>
    <col min="2124" max="2124" width="0" style="49" hidden="1" customWidth="1"/>
    <col min="2125" max="2350" width="0.85546875" style="49"/>
    <col min="2351" max="2351" width="3.42578125" style="49" customWidth="1"/>
    <col min="2352" max="2360" width="0.85546875" style="49"/>
    <col min="2361" max="2361" width="4.42578125" style="49" customWidth="1"/>
    <col min="2362" max="2371" width="0.85546875" style="49"/>
    <col min="2372" max="2372" width="0.85546875" style="49" customWidth="1"/>
    <col min="2373" max="2373" width="12.5703125" style="49" customWidth="1"/>
    <col min="2374" max="2374" width="13.5703125" style="49" customWidth="1"/>
    <col min="2375" max="2375" width="13.42578125" style="49" customWidth="1"/>
    <col min="2376" max="2376" width="0" style="49" hidden="1" customWidth="1"/>
    <col min="2377" max="2377" width="58" style="49" customWidth="1"/>
    <col min="2378" max="2379" width="0.85546875" style="49"/>
    <col min="2380" max="2380" width="0" style="49" hidden="1" customWidth="1"/>
    <col min="2381" max="2606" width="0.85546875" style="49"/>
    <col min="2607" max="2607" width="3.42578125" style="49" customWidth="1"/>
    <col min="2608" max="2616" width="0.85546875" style="49"/>
    <col min="2617" max="2617" width="4.42578125" style="49" customWidth="1"/>
    <col min="2618" max="2627" width="0.85546875" style="49"/>
    <col min="2628" max="2628" width="0.85546875" style="49" customWidth="1"/>
    <col min="2629" max="2629" width="12.5703125" style="49" customWidth="1"/>
    <col min="2630" max="2630" width="13.5703125" style="49" customWidth="1"/>
    <col min="2631" max="2631" width="13.42578125" style="49" customWidth="1"/>
    <col min="2632" max="2632" width="0" style="49" hidden="1" customWidth="1"/>
    <col min="2633" max="2633" width="58" style="49" customWidth="1"/>
    <col min="2634" max="2635" width="0.85546875" style="49"/>
    <col min="2636" max="2636" width="0" style="49" hidden="1" customWidth="1"/>
    <col min="2637" max="2862" width="0.85546875" style="49"/>
    <col min="2863" max="2863" width="3.42578125" style="49" customWidth="1"/>
    <col min="2864" max="2872" width="0.85546875" style="49"/>
    <col min="2873" max="2873" width="4.42578125" style="49" customWidth="1"/>
    <col min="2874" max="2883" width="0.85546875" style="49"/>
    <col min="2884" max="2884" width="0.85546875" style="49" customWidth="1"/>
    <col min="2885" max="2885" width="12.5703125" style="49" customWidth="1"/>
    <col min="2886" max="2886" width="13.5703125" style="49" customWidth="1"/>
    <col min="2887" max="2887" width="13.42578125" style="49" customWidth="1"/>
    <col min="2888" max="2888" width="0" style="49" hidden="1" customWidth="1"/>
    <col min="2889" max="2889" width="58" style="49" customWidth="1"/>
    <col min="2890" max="2891" width="0.85546875" style="49"/>
    <col min="2892" max="2892" width="0" style="49" hidden="1" customWidth="1"/>
    <col min="2893" max="3118" width="0.85546875" style="49"/>
    <col min="3119" max="3119" width="3.42578125" style="49" customWidth="1"/>
    <col min="3120" max="3128" width="0.85546875" style="49"/>
    <col min="3129" max="3129" width="4.42578125" style="49" customWidth="1"/>
    <col min="3130" max="3139" width="0.85546875" style="49"/>
    <col min="3140" max="3140" width="0.85546875" style="49" customWidth="1"/>
    <col min="3141" max="3141" width="12.5703125" style="49" customWidth="1"/>
    <col min="3142" max="3142" width="13.5703125" style="49" customWidth="1"/>
    <col min="3143" max="3143" width="13.42578125" style="49" customWidth="1"/>
    <col min="3144" max="3144" width="0" style="49" hidden="1" customWidth="1"/>
    <col min="3145" max="3145" width="58" style="49" customWidth="1"/>
    <col min="3146" max="3147" width="0.85546875" style="49"/>
    <col min="3148" max="3148" width="0" style="49" hidden="1" customWidth="1"/>
    <col min="3149" max="3374" width="0.85546875" style="49"/>
    <col min="3375" max="3375" width="3.42578125" style="49" customWidth="1"/>
    <col min="3376" max="3384" width="0.85546875" style="49"/>
    <col min="3385" max="3385" width="4.42578125" style="49" customWidth="1"/>
    <col min="3386" max="3395" width="0.85546875" style="49"/>
    <col min="3396" max="3396" width="0.85546875" style="49" customWidth="1"/>
    <col min="3397" max="3397" width="12.5703125" style="49" customWidth="1"/>
    <col min="3398" max="3398" width="13.5703125" style="49" customWidth="1"/>
    <col min="3399" max="3399" width="13.42578125" style="49" customWidth="1"/>
    <col min="3400" max="3400" width="0" style="49" hidden="1" customWidth="1"/>
    <col min="3401" max="3401" width="58" style="49" customWidth="1"/>
    <col min="3402" max="3403" width="0.85546875" style="49"/>
    <col min="3404" max="3404" width="0" style="49" hidden="1" customWidth="1"/>
    <col min="3405" max="3630" width="0.85546875" style="49"/>
    <col min="3631" max="3631" width="3.42578125" style="49" customWidth="1"/>
    <col min="3632" max="3640" width="0.85546875" style="49"/>
    <col min="3641" max="3641" width="4.42578125" style="49" customWidth="1"/>
    <col min="3642" max="3651" width="0.85546875" style="49"/>
    <col min="3652" max="3652" width="0.85546875" style="49" customWidth="1"/>
    <col min="3653" max="3653" width="12.5703125" style="49" customWidth="1"/>
    <col min="3654" max="3654" width="13.5703125" style="49" customWidth="1"/>
    <col min="3655" max="3655" width="13.42578125" style="49" customWidth="1"/>
    <col min="3656" max="3656" width="0" style="49" hidden="1" customWidth="1"/>
    <col min="3657" max="3657" width="58" style="49" customWidth="1"/>
    <col min="3658" max="3659" width="0.85546875" style="49"/>
    <col min="3660" max="3660" width="0" style="49" hidden="1" customWidth="1"/>
    <col min="3661" max="3886" width="0.85546875" style="49"/>
    <col min="3887" max="3887" width="3.42578125" style="49" customWidth="1"/>
    <col min="3888" max="3896" width="0.85546875" style="49"/>
    <col min="3897" max="3897" width="4.42578125" style="49" customWidth="1"/>
    <col min="3898" max="3907" width="0.85546875" style="49"/>
    <col min="3908" max="3908" width="0.85546875" style="49" customWidth="1"/>
    <col min="3909" max="3909" width="12.5703125" style="49" customWidth="1"/>
    <col min="3910" max="3910" width="13.5703125" style="49" customWidth="1"/>
    <col min="3911" max="3911" width="13.42578125" style="49" customWidth="1"/>
    <col min="3912" max="3912" width="0" style="49" hidden="1" customWidth="1"/>
    <col min="3913" max="3913" width="58" style="49" customWidth="1"/>
    <col min="3914" max="3915" width="0.85546875" style="49"/>
    <col min="3916" max="3916" width="0" style="49" hidden="1" customWidth="1"/>
    <col min="3917" max="4142" width="0.85546875" style="49"/>
    <col min="4143" max="4143" width="3.42578125" style="49" customWidth="1"/>
    <col min="4144" max="4152" width="0.85546875" style="49"/>
    <col min="4153" max="4153" width="4.42578125" style="49" customWidth="1"/>
    <col min="4154" max="4163" width="0.85546875" style="49"/>
    <col min="4164" max="4164" width="0.85546875" style="49" customWidth="1"/>
    <col min="4165" max="4165" width="12.5703125" style="49" customWidth="1"/>
    <col min="4166" max="4166" width="13.5703125" style="49" customWidth="1"/>
    <col min="4167" max="4167" width="13.42578125" style="49" customWidth="1"/>
    <col min="4168" max="4168" width="0" style="49" hidden="1" customWidth="1"/>
    <col min="4169" max="4169" width="58" style="49" customWidth="1"/>
    <col min="4170" max="4171" width="0.85546875" style="49"/>
    <col min="4172" max="4172" width="0" style="49" hidden="1" customWidth="1"/>
    <col min="4173" max="4398" width="0.85546875" style="49"/>
    <col min="4399" max="4399" width="3.42578125" style="49" customWidth="1"/>
    <col min="4400" max="4408" width="0.85546875" style="49"/>
    <col min="4409" max="4409" width="4.42578125" style="49" customWidth="1"/>
    <col min="4410" max="4419" width="0.85546875" style="49"/>
    <col min="4420" max="4420" width="0.85546875" style="49" customWidth="1"/>
    <col min="4421" max="4421" width="12.5703125" style="49" customWidth="1"/>
    <col min="4422" max="4422" width="13.5703125" style="49" customWidth="1"/>
    <col min="4423" max="4423" width="13.42578125" style="49" customWidth="1"/>
    <col min="4424" max="4424" width="0" style="49" hidden="1" customWidth="1"/>
    <col min="4425" max="4425" width="58" style="49" customWidth="1"/>
    <col min="4426" max="4427" width="0.85546875" style="49"/>
    <col min="4428" max="4428" width="0" style="49" hidden="1" customWidth="1"/>
    <col min="4429" max="4654" width="0.85546875" style="49"/>
    <col min="4655" max="4655" width="3.42578125" style="49" customWidth="1"/>
    <col min="4656" max="4664" width="0.85546875" style="49"/>
    <col min="4665" max="4665" width="4.42578125" style="49" customWidth="1"/>
    <col min="4666" max="4675" width="0.85546875" style="49"/>
    <col min="4676" max="4676" width="0.85546875" style="49" customWidth="1"/>
    <col min="4677" max="4677" width="12.5703125" style="49" customWidth="1"/>
    <col min="4678" max="4678" width="13.5703125" style="49" customWidth="1"/>
    <col min="4679" max="4679" width="13.42578125" style="49" customWidth="1"/>
    <col min="4680" max="4680" width="0" style="49" hidden="1" customWidth="1"/>
    <col min="4681" max="4681" width="58" style="49" customWidth="1"/>
    <col min="4682" max="4683" width="0.85546875" style="49"/>
    <col min="4684" max="4684" width="0" style="49" hidden="1" customWidth="1"/>
    <col min="4685" max="4910" width="0.85546875" style="49"/>
    <col min="4911" max="4911" width="3.42578125" style="49" customWidth="1"/>
    <col min="4912" max="4920" width="0.85546875" style="49"/>
    <col min="4921" max="4921" width="4.42578125" style="49" customWidth="1"/>
    <col min="4922" max="4931" width="0.85546875" style="49"/>
    <col min="4932" max="4932" width="0.85546875" style="49" customWidth="1"/>
    <col min="4933" max="4933" width="12.5703125" style="49" customWidth="1"/>
    <col min="4934" max="4934" width="13.5703125" style="49" customWidth="1"/>
    <col min="4935" max="4935" width="13.42578125" style="49" customWidth="1"/>
    <col min="4936" max="4936" width="0" style="49" hidden="1" customWidth="1"/>
    <col min="4937" max="4937" width="58" style="49" customWidth="1"/>
    <col min="4938" max="4939" width="0.85546875" style="49"/>
    <col min="4940" max="4940" width="0" style="49" hidden="1" customWidth="1"/>
    <col min="4941" max="5166" width="0.85546875" style="49"/>
    <col min="5167" max="5167" width="3.42578125" style="49" customWidth="1"/>
    <col min="5168" max="5176" width="0.85546875" style="49"/>
    <col min="5177" max="5177" width="4.42578125" style="49" customWidth="1"/>
    <col min="5178" max="5187" width="0.85546875" style="49"/>
    <col min="5188" max="5188" width="0.85546875" style="49" customWidth="1"/>
    <col min="5189" max="5189" width="12.5703125" style="49" customWidth="1"/>
    <col min="5190" max="5190" width="13.5703125" style="49" customWidth="1"/>
    <col min="5191" max="5191" width="13.42578125" style="49" customWidth="1"/>
    <col min="5192" max="5192" width="0" style="49" hidden="1" customWidth="1"/>
    <col min="5193" max="5193" width="58" style="49" customWidth="1"/>
    <col min="5194" max="5195" width="0.85546875" style="49"/>
    <col min="5196" max="5196" width="0" style="49" hidden="1" customWidth="1"/>
    <col min="5197" max="5422" width="0.85546875" style="49"/>
    <col min="5423" max="5423" width="3.42578125" style="49" customWidth="1"/>
    <col min="5424" max="5432" width="0.85546875" style="49"/>
    <col min="5433" max="5433" width="4.42578125" style="49" customWidth="1"/>
    <col min="5434" max="5443" width="0.85546875" style="49"/>
    <col min="5444" max="5444" width="0.85546875" style="49" customWidth="1"/>
    <col min="5445" max="5445" width="12.5703125" style="49" customWidth="1"/>
    <col min="5446" max="5446" width="13.5703125" style="49" customWidth="1"/>
    <col min="5447" max="5447" width="13.42578125" style="49" customWidth="1"/>
    <col min="5448" max="5448" width="0" style="49" hidden="1" customWidth="1"/>
    <col min="5449" max="5449" width="58" style="49" customWidth="1"/>
    <col min="5450" max="5451" width="0.85546875" style="49"/>
    <col min="5452" max="5452" width="0" style="49" hidden="1" customWidth="1"/>
    <col min="5453" max="5678" width="0.85546875" style="49"/>
    <col min="5679" max="5679" width="3.42578125" style="49" customWidth="1"/>
    <col min="5680" max="5688" width="0.85546875" style="49"/>
    <col min="5689" max="5689" width="4.42578125" style="49" customWidth="1"/>
    <col min="5690" max="5699" width="0.85546875" style="49"/>
    <col min="5700" max="5700" width="0.85546875" style="49" customWidth="1"/>
    <col min="5701" max="5701" width="12.5703125" style="49" customWidth="1"/>
    <col min="5702" max="5702" width="13.5703125" style="49" customWidth="1"/>
    <col min="5703" max="5703" width="13.42578125" style="49" customWidth="1"/>
    <col min="5704" max="5704" width="0" style="49" hidden="1" customWidth="1"/>
    <col min="5705" max="5705" width="58" style="49" customWidth="1"/>
    <col min="5706" max="5707" width="0.85546875" style="49"/>
    <col min="5708" max="5708" width="0" style="49" hidden="1" customWidth="1"/>
    <col min="5709" max="5934" width="0.85546875" style="49"/>
    <col min="5935" max="5935" width="3.42578125" style="49" customWidth="1"/>
    <col min="5936" max="5944" width="0.85546875" style="49"/>
    <col min="5945" max="5945" width="4.42578125" style="49" customWidth="1"/>
    <col min="5946" max="5955" width="0.85546875" style="49"/>
    <col min="5956" max="5956" width="0.85546875" style="49" customWidth="1"/>
    <col min="5957" max="5957" width="12.5703125" style="49" customWidth="1"/>
    <col min="5958" max="5958" width="13.5703125" style="49" customWidth="1"/>
    <col min="5959" max="5959" width="13.42578125" style="49" customWidth="1"/>
    <col min="5960" max="5960" width="0" style="49" hidden="1" customWidth="1"/>
    <col min="5961" max="5961" width="58" style="49" customWidth="1"/>
    <col min="5962" max="5963" width="0.85546875" style="49"/>
    <col min="5964" max="5964" width="0" style="49" hidden="1" customWidth="1"/>
    <col min="5965" max="6190" width="0.85546875" style="49"/>
    <col min="6191" max="6191" width="3.42578125" style="49" customWidth="1"/>
    <col min="6192" max="6200" width="0.85546875" style="49"/>
    <col min="6201" max="6201" width="4.42578125" style="49" customWidth="1"/>
    <col min="6202" max="6211" width="0.85546875" style="49"/>
    <col min="6212" max="6212" width="0.85546875" style="49" customWidth="1"/>
    <col min="6213" max="6213" width="12.5703125" style="49" customWidth="1"/>
    <col min="6214" max="6214" width="13.5703125" style="49" customWidth="1"/>
    <col min="6215" max="6215" width="13.42578125" style="49" customWidth="1"/>
    <col min="6216" max="6216" width="0" style="49" hidden="1" customWidth="1"/>
    <col min="6217" max="6217" width="58" style="49" customWidth="1"/>
    <col min="6218" max="6219" width="0.85546875" style="49"/>
    <col min="6220" max="6220" width="0" style="49" hidden="1" customWidth="1"/>
    <col min="6221" max="6446" width="0.85546875" style="49"/>
    <col min="6447" max="6447" width="3.42578125" style="49" customWidth="1"/>
    <col min="6448" max="6456" width="0.85546875" style="49"/>
    <col min="6457" max="6457" width="4.42578125" style="49" customWidth="1"/>
    <col min="6458" max="6467" width="0.85546875" style="49"/>
    <col min="6468" max="6468" width="0.85546875" style="49" customWidth="1"/>
    <col min="6469" max="6469" width="12.5703125" style="49" customWidth="1"/>
    <col min="6470" max="6470" width="13.5703125" style="49" customWidth="1"/>
    <col min="6471" max="6471" width="13.42578125" style="49" customWidth="1"/>
    <col min="6472" max="6472" width="0" style="49" hidden="1" customWidth="1"/>
    <col min="6473" max="6473" width="58" style="49" customWidth="1"/>
    <col min="6474" max="6475" width="0.85546875" style="49"/>
    <col min="6476" max="6476" width="0" style="49" hidden="1" customWidth="1"/>
    <col min="6477" max="6702" width="0.85546875" style="49"/>
    <col min="6703" max="6703" width="3.42578125" style="49" customWidth="1"/>
    <col min="6704" max="6712" width="0.85546875" style="49"/>
    <col min="6713" max="6713" width="4.42578125" style="49" customWidth="1"/>
    <col min="6714" max="6723" width="0.85546875" style="49"/>
    <col min="6724" max="6724" width="0.85546875" style="49" customWidth="1"/>
    <col min="6725" max="6725" width="12.5703125" style="49" customWidth="1"/>
    <col min="6726" max="6726" width="13.5703125" style="49" customWidth="1"/>
    <col min="6727" max="6727" width="13.42578125" style="49" customWidth="1"/>
    <col min="6728" max="6728" width="0" style="49" hidden="1" customWidth="1"/>
    <col min="6729" max="6729" width="58" style="49" customWidth="1"/>
    <col min="6730" max="6731" width="0.85546875" style="49"/>
    <col min="6732" max="6732" width="0" style="49" hidden="1" customWidth="1"/>
    <col min="6733" max="6958" width="0.85546875" style="49"/>
    <col min="6959" max="6959" width="3.42578125" style="49" customWidth="1"/>
    <col min="6960" max="6968" width="0.85546875" style="49"/>
    <col min="6969" max="6969" width="4.42578125" style="49" customWidth="1"/>
    <col min="6970" max="6979" width="0.85546875" style="49"/>
    <col min="6980" max="6980" width="0.85546875" style="49" customWidth="1"/>
    <col min="6981" max="6981" width="12.5703125" style="49" customWidth="1"/>
    <col min="6982" max="6982" width="13.5703125" style="49" customWidth="1"/>
    <col min="6983" max="6983" width="13.42578125" style="49" customWidth="1"/>
    <col min="6984" max="6984" width="0" style="49" hidden="1" customWidth="1"/>
    <col min="6985" max="6985" width="58" style="49" customWidth="1"/>
    <col min="6986" max="6987" width="0.85546875" style="49"/>
    <col min="6988" max="6988" width="0" style="49" hidden="1" customWidth="1"/>
    <col min="6989" max="7214" width="0.85546875" style="49"/>
    <col min="7215" max="7215" width="3.42578125" style="49" customWidth="1"/>
    <col min="7216" max="7224" width="0.85546875" style="49"/>
    <col min="7225" max="7225" width="4.42578125" style="49" customWidth="1"/>
    <col min="7226" max="7235" width="0.85546875" style="49"/>
    <col min="7236" max="7236" width="0.85546875" style="49" customWidth="1"/>
    <col min="7237" max="7237" width="12.5703125" style="49" customWidth="1"/>
    <col min="7238" max="7238" width="13.5703125" style="49" customWidth="1"/>
    <col min="7239" max="7239" width="13.42578125" style="49" customWidth="1"/>
    <col min="7240" max="7240" width="0" style="49" hidden="1" customWidth="1"/>
    <col min="7241" max="7241" width="58" style="49" customWidth="1"/>
    <col min="7242" max="7243" width="0.85546875" style="49"/>
    <col min="7244" max="7244" width="0" style="49" hidden="1" customWidth="1"/>
    <col min="7245" max="7470" width="0.85546875" style="49"/>
    <col min="7471" max="7471" width="3.42578125" style="49" customWidth="1"/>
    <col min="7472" max="7480" width="0.85546875" style="49"/>
    <col min="7481" max="7481" width="4.42578125" style="49" customWidth="1"/>
    <col min="7482" max="7491" width="0.85546875" style="49"/>
    <col min="7492" max="7492" width="0.85546875" style="49" customWidth="1"/>
    <col min="7493" max="7493" width="12.5703125" style="49" customWidth="1"/>
    <col min="7494" max="7494" width="13.5703125" style="49" customWidth="1"/>
    <col min="7495" max="7495" width="13.42578125" style="49" customWidth="1"/>
    <col min="7496" max="7496" width="0" style="49" hidden="1" customWidth="1"/>
    <col min="7497" max="7497" width="58" style="49" customWidth="1"/>
    <col min="7498" max="7499" width="0.85546875" style="49"/>
    <col min="7500" max="7500" width="0" style="49" hidden="1" customWidth="1"/>
    <col min="7501" max="7726" width="0.85546875" style="49"/>
    <col min="7727" max="7727" width="3.42578125" style="49" customWidth="1"/>
    <col min="7728" max="7736" width="0.85546875" style="49"/>
    <col min="7737" max="7737" width="4.42578125" style="49" customWidth="1"/>
    <col min="7738" max="7747" width="0.85546875" style="49"/>
    <col min="7748" max="7748" width="0.85546875" style="49" customWidth="1"/>
    <col min="7749" max="7749" width="12.5703125" style="49" customWidth="1"/>
    <col min="7750" max="7750" width="13.5703125" style="49" customWidth="1"/>
    <col min="7751" max="7751" width="13.42578125" style="49" customWidth="1"/>
    <col min="7752" max="7752" width="0" style="49" hidden="1" customWidth="1"/>
    <col min="7753" max="7753" width="58" style="49" customWidth="1"/>
    <col min="7754" max="7755" width="0.85546875" style="49"/>
    <col min="7756" max="7756" width="0" style="49" hidden="1" customWidth="1"/>
    <col min="7757" max="7982" width="0.85546875" style="49"/>
    <col min="7983" max="7983" width="3.42578125" style="49" customWidth="1"/>
    <col min="7984" max="7992" width="0.85546875" style="49"/>
    <col min="7993" max="7993" width="4.42578125" style="49" customWidth="1"/>
    <col min="7994" max="8003" width="0.85546875" style="49"/>
    <col min="8004" max="8004" width="0.85546875" style="49" customWidth="1"/>
    <col min="8005" max="8005" width="12.5703125" style="49" customWidth="1"/>
    <col min="8006" max="8006" width="13.5703125" style="49" customWidth="1"/>
    <col min="8007" max="8007" width="13.42578125" style="49" customWidth="1"/>
    <col min="8008" max="8008" width="0" style="49" hidden="1" customWidth="1"/>
    <col min="8009" max="8009" width="58" style="49" customWidth="1"/>
    <col min="8010" max="8011" width="0.85546875" style="49"/>
    <col min="8012" max="8012" width="0" style="49" hidden="1" customWidth="1"/>
    <col min="8013" max="8238" width="0.85546875" style="49"/>
    <col min="8239" max="8239" width="3.42578125" style="49" customWidth="1"/>
    <col min="8240" max="8248" width="0.85546875" style="49"/>
    <col min="8249" max="8249" width="4.42578125" style="49" customWidth="1"/>
    <col min="8250" max="8259" width="0.85546875" style="49"/>
    <col min="8260" max="8260" width="0.85546875" style="49" customWidth="1"/>
    <col min="8261" max="8261" width="12.5703125" style="49" customWidth="1"/>
    <col min="8262" max="8262" width="13.5703125" style="49" customWidth="1"/>
    <col min="8263" max="8263" width="13.42578125" style="49" customWidth="1"/>
    <col min="8264" max="8264" width="0" style="49" hidden="1" customWidth="1"/>
    <col min="8265" max="8265" width="58" style="49" customWidth="1"/>
    <col min="8266" max="8267" width="0.85546875" style="49"/>
    <col min="8268" max="8268" width="0" style="49" hidden="1" customWidth="1"/>
    <col min="8269" max="8494" width="0.85546875" style="49"/>
    <col min="8495" max="8495" width="3.42578125" style="49" customWidth="1"/>
    <col min="8496" max="8504" width="0.85546875" style="49"/>
    <col min="8505" max="8505" width="4.42578125" style="49" customWidth="1"/>
    <col min="8506" max="8515" width="0.85546875" style="49"/>
    <col min="8516" max="8516" width="0.85546875" style="49" customWidth="1"/>
    <col min="8517" max="8517" width="12.5703125" style="49" customWidth="1"/>
    <col min="8518" max="8518" width="13.5703125" style="49" customWidth="1"/>
    <col min="8519" max="8519" width="13.42578125" style="49" customWidth="1"/>
    <col min="8520" max="8520" width="0" style="49" hidden="1" customWidth="1"/>
    <col min="8521" max="8521" width="58" style="49" customWidth="1"/>
    <col min="8522" max="8523" width="0.85546875" style="49"/>
    <col min="8524" max="8524" width="0" style="49" hidden="1" customWidth="1"/>
    <col min="8525" max="8750" width="0.85546875" style="49"/>
    <col min="8751" max="8751" width="3.42578125" style="49" customWidth="1"/>
    <col min="8752" max="8760" width="0.85546875" style="49"/>
    <col min="8761" max="8761" width="4.42578125" style="49" customWidth="1"/>
    <col min="8762" max="8771" width="0.85546875" style="49"/>
    <col min="8772" max="8772" width="0.85546875" style="49" customWidth="1"/>
    <col min="8773" max="8773" width="12.5703125" style="49" customWidth="1"/>
    <col min="8774" max="8774" width="13.5703125" style="49" customWidth="1"/>
    <col min="8775" max="8775" width="13.42578125" style="49" customWidth="1"/>
    <col min="8776" max="8776" width="0" style="49" hidden="1" customWidth="1"/>
    <col min="8777" max="8777" width="58" style="49" customWidth="1"/>
    <col min="8778" max="8779" width="0.85546875" style="49"/>
    <col min="8780" max="8780" width="0" style="49" hidden="1" customWidth="1"/>
    <col min="8781" max="9006" width="0.85546875" style="49"/>
    <col min="9007" max="9007" width="3.42578125" style="49" customWidth="1"/>
    <col min="9008" max="9016" width="0.85546875" style="49"/>
    <col min="9017" max="9017" width="4.42578125" style="49" customWidth="1"/>
    <col min="9018" max="9027" width="0.85546875" style="49"/>
    <col min="9028" max="9028" width="0.85546875" style="49" customWidth="1"/>
    <col min="9029" max="9029" width="12.5703125" style="49" customWidth="1"/>
    <col min="9030" max="9030" width="13.5703125" style="49" customWidth="1"/>
    <col min="9031" max="9031" width="13.42578125" style="49" customWidth="1"/>
    <col min="9032" max="9032" width="0" style="49" hidden="1" customWidth="1"/>
    <col min="9033" max="9033" width="58" style="49" customWidth="1"/>
    <col min="9034" max="9035" width="0.85546875" style="49"/>
    <col min="9036" max="9036" width="0" style="49" hidden="1" customWidth="1"/>
    <col min="9037" max="9262" width="0.85546875" style="49"/>
    <col min="9263" max="9263" width="3.42578125" style="49" customWidth="1"/>
    <col min="9264" max="9272" width="0.85546875" style="49"/>
    <col min="9273" max="9273" width="4.42578125" style="49" customWidth="1"/>
    <col min="9274" max="9283" width="0.85546875" style="49"/>
    <col min="9284" max="9284" width="0.85546875" style="49" customWidth="1"/>
    <col min="9285" max="9285" width="12.5703125" style="49" customWidth="1"/>
    <col min="9286" max="9286" width="13.5703125" style="49" customWidth="1"/>
    <col min="9287" max="9287" width="13.42578125" style="49" customWidth="1"/>
    <col min="9288" max="9288" width="0" style="49" hidden="1" customWidth="1"/>
    <col min="9289" max="9289" width="58" style="49" customWidth="1"/>
    <col min="9290" max="9291" width="0.85546875" style="49"/>
    <col min="9292" max="9292" width="0" style="49" hidden="1" customWidth="1"/>
    <col min="9293" max="9518" width="0.85546875" style="49"/>
    <col min="9519" max="9519" width="3.42578125" style="49" customWidth="1"/>
    <col min="9520" max="9528" width="0.85546875" style="49"/>
    <col min="9529" max="9529" width="4.42578125" style="49" customWidth="1"/>
    <col min="9530" max="9539" width="0.85546875" style="49"/>
    <col min="9540" max="9540" width="0.85546875" style="49" customWidth="1"/>
    <col min="9541" max="9541" width="12.5703125" style="49" customWidth="1"/>
    <col min="9542" max="9542" width="13.5703125" style="49" customWidth="1"/>
    <col min="9543" max="9543" width="13.42578125" style="49" customWidth="1"/>
    <col min="9544" max="9544" width="0" style="49" hidden="1" customWidth="1"/>
    <col min="9545" max="9545" width="58" style="49" customWidth="1"/>
    <col min="9546" max="9547" width="0.85546875" style="49"/>
    <col min="9548" max="9548" width="0" style="49" hidden="1" customWidth="1"/>
    <col min="9549" max="9774" width="0.85546875" style="49"/>
    <col min="9775" max="9775" width="3.42578125" style="49" customWidth="1"/>
    <col min="9776" max="9784" width="0.85546875" style="49"/>
    <col min="9785" max="9785" width="4.42578125" style="49" customWidth="1"/>
    <col min="9786" max="9795" width="0.85546875" style="49"/>
    <col min="9796" max="9796" width="0.85546875" style="49" customWidth="1"/>
    <col min="9797" max="9797" width="12.5703125" style="49" customWidth="1"/>
    <col min="9798" max="9798" width="13.5703125" style="49" customWidth="1"/>
    <col min="9799" max="9799" width="13.42578125" style="49" customWidth="1"/>
    <col min="9800" max="9800" width="0" style="49" hidden="1" customWidth="1"/>
    <col min="9801" max="9801" width="58" style="49" customWidth="1"/>
    <col min="9802" max="9803" width="0.85546875" style="49"/>
    <col min="9804" max="9804" width="0" style="49" hidden="1" customWidth="1"/>
    <col min="9805" max="10030" width="0.85546875" style="49"/>
    <col min="10031" max="10031" width="3.42578125" style="49" customWidth="1"/>
    <col min="10032" max="10040" width="0.85546875" style="49"/>
    <col min="10041" max="10041" width="4.42578125" style="49" customWidth="1"/>
    <col min="10042" max="10051" width="0.85546875" style="49"/>
    <col min="10052" max="10052" width="0.85546875" style="49" customWidth="1"/>
    <col min="10053" max="10053" width="12.5703125" style="49" customWidth="1"/>
    <col min="10054" max="10054" width="13.5703125" style="49" customWidth="1"/>
    <col min="10055" max="10055" width="13.42578125" style="49" customWidth="1"/>
    <col min="10056" max="10056" width="0" style="49" hidden="1" customWidth="1"/>
    <col min="10057" max="10057" width="58" style="49" customWidth="1"/>
    <col min="10058" max="10059" width="0.85546875" style="49"/>
    <col min="10060" max="10060" width="0" style="49" hidden="1" customWidth="1"/>
    <col min="10061" max="10286" width="0.85546875" style="49"/>
    <col min="10287" max="10287" width="3.42578125" style="49" customWidth="1"/>
    <col min="10288" max="10296" width="0.85546875" style="49"/>
    <col min="10297" max="10297" width="4.42578125" style="49" customWidth="1"/>
    <col min="10298" max="10307" width="0.85546875" style="49"/>
    <col min="10308" max="10308" width="0.85546875" style="49" customWidth="1"/>
    <col min="10309" max="10309" width="12.5703125" style="49" customWidth="1"/>
    <col min="10310" max="10310" width="13.5703125" style="49" customWidth="1"/>
    <col min="10311" max="10311" width="13.42578125" style="49" customWidth="1"/>
    <col min="10312" max="10312" width="0" style="49" hidden="1" customWidth="1"/>
    <col min="10313" max="10313" width="58" style="49" customWidth="1"/>
    <col min="10314" max="10315" width="0.85546875" style="49"/>
    <col min="10316" max="10316" width="0" style="49" hidden="1" customWidth="1"/>
    <col min="10317" max="10542" width="0.85546875" style="49"/>
    <col min="10543" max="10543" width="3.42578125" style="49" customWidth="1"/>
    <col min="10544" max="10552" width="0.85546875" style="49"/>
    <col min="10553" max="10553" width="4.42578125" style="49" customWidth="1"/>
    <col min="10554" max="10563" width="0.85546875" style="49"/>
    <col min="10564" max="10564" width="0.85546875" style="49" customWidth="1"/>
    <col min="10565" max="10565" width="12.5703125" style="49" customWidth="1"/>
    <col min="10566" max="10566" width="13.5703125" style="49" customWidth="1"/>
    <col min="10567" max="10567" width="13.42578125" style="49" customWidth="1"/>
    <col min="10568" max="10568" width="0" style="49" hidden="1" customWidth="1"/>
    <col min="10569" max="10569" width="58" style="49" customWidth="1"/>
    <col min="10570" max="10571" width="0.85546875" style="49"/>
    <col min="10572" max="10572" width="0" style="49" hidden="1" customWidth="1"/>
    <col min="10573" max="10798" width="0.85546875" style="49"/>
    <col min="10799" max="10799" width="3.42578125" style="49" customWidth="1"/>
    <col min="10800" max="10808" width="0.85546875" style="49"/>
    <col min="10809" max="10809" width="4.42578125" style="49" customWidth="1"/>
    <col min="10810" max="10819" width="0.85546875" style="49"/>
    <col min="10820" max="10820" width="0.85546875" style="49" customWidth="1"/>
    <col min="10821" max="10821" width="12.5703125" style="49" customWidth="1"/>
    <col min="10822" max="10822" width="13.5703125" style="49" customWidth="1"/>
    <col min="10823" max="10823" width="13.42578125" style="49" customWidth="1"/>
    <col min="10824" max="10824" width="0" style="49" hidden="1" customWidth="1"/>
    <col min="10825" max="10825" width="58" style="49" customWidth="1"/>
    <col min="10826" max="10827" width="0.85546875" style="49"/>
    <col min="10828" max="10828" width="0" style="49" hidden="1" customWidth="1"/>
    <col min="10829" max="11054" width="0.85546875" style="49"/>
    <col min="11055" max="11055" width="3.42578125" style="49" customWidth="1"/>
    <col min="11056" max="11064" width="0.85546875" style="49"/>
    <col min="11065" max="11065" width="4.42578125" style="49" customWidth="1"/>
    <col min="11066" max="11075" width="0.85546875" style="49"/>
    <col min="11076" max="11076" width="0.85546875" style="49" customWidth="1"/>
    <col min="11077" max="11077" width="12.5703125" style="49" customWidth="1"/>
    <col min="11078" max="11078" width="13.5703125" style="49" customWidth="1"/>
    <col min="11079" max="11079" width="13.42578125" style="49" customWidth="1"/>
    <col min="11080" max="11080" width="0" style="49" hidden="1" customWidth="1"/>
    <col min="11081" max="11081" width="58" style="49" customWidth="1"/>
    <col min="11082" max="11083" width="0.85546875" style="49"/>
    <col min="11084" max="11084" width="0" style="49" hidden="1" customWidth="1"/>
    <col min="11085" max="11310" width="0.85546875" style="49"/>
    <col min="11311" max="11311" width="3.42578125" style="49" customWidth="1"/>
    <col min="11312" max="11320" width="0.85546875" style="49"/>
    <col min="11321" max="11321" width="4.42578125" style="49" customWidth="1"/>
    <col min="11322" max="11331" width="0.85546875" style="49"/>
    <col min="11332" max="11332" width="0.85546875" style="49" customWidth="1"/>
    <col min="11333" max="11333" width="12.5703125" style="49" customWidth="1"/>
    <col min="11334" max="11334" width="13.5703125" style="49" customWidth="1"/>
    <col min="11335" max="11335" width="13.42578125" style="49" customWidth="1"/>
    <col min="11336" max="11336" width="0" style="49" hidden="1" customWidth="1"/>
    <col min="11337" max="11337" width="58" style="49" customWidth="1"/>
    <col min="11338" max="11339" width="0.85546875" style="49"/>
    <col min="11340" max="11340" width="0" style="49" hidden="1" customWidth="1"/>
    <col min="11341" max="11566" width="0.85546875" style="49"/>
    <col min="11567" max="11567" width="3.42578125" style="49" customWidth="1"/>
    <col min="11568" max="11576" width="0.85546875" style="49"/>
    <col min="11577" max="11577" width="4.42578125" style="49" customWidth="1"/>
    <col min="11578" max="11587" width="0.85546875" style="49"/>
    <col min="11588" max="11588" width="0.85546875" style="49" customWidth="1"/>
    <col min="11589" max="11589" width="12.5703125" style="49" customWidth="1"/>
    <col min="11590" max="11590" width="13.5703125" style="49" customWidth="1"/>
    <col min="11591" max="11591" width="13.42578125" style="49" customWidth="1"/>
    <col min="11592" max="11592" width="0" style="49" hidden="1" customWidth="1"/>
    <col min="11593" max="11593" width="58" style="49" customWidth="1"/>
    <col min="11594" max="11595" width="0.85546875" style="49"/>
    <col min="11596" max="11596" width="0" style="49" hidden="1" customWidth="1"/>
    <col min="11597" max="11822" width="0.85546875" style="49"/>
    <col min="11823" max="11823" width="3.42578125" style="49" customWidth="1"/>
    <col min="11824" max="11832" width="0.85546875" style="49"/>
    <col min="11833" max="11833" width="4.42578125" style="49" customWidth="1"/>
    <col min="11834" max="11843" width="0.85546875" style="49"/>
    <col min="11844" max="11844" width="0.85546875" style="49" customWidth="1"/>
    <col min="11845" max="11845" width="12.5703125" style="49" customWidth="1"/>
    <col min="11846" max="11846" width="13.5703125" style="49" customWidth="1"/>
    <col min="11847" max="11847" width="13.42578125" style="49" customWidth="1"/>
    <col min="11848" max="11848" width="0" style="49" hidden="1" customWidth="1"/>
    <col min="11849" max="11849" width="58" style="49" customWidth="1"/>
    <col min="11850" max="11851" width="0.85546875" style="49"/>
    <col min="11852" max="11852" width="0" style="49" hidden="1" customWidth="1"/>
    <col min="11853" max="12078" width="0.85546875" style="49"/>
    <col min="12079" max="12079" width="3.42578125" style="49" customWidth="1"/>
    <col min="12080" max="12088" width="0.85546875" style="49"/>
    <col min="12089" max="12089" width="4.42578125" style="49" customWidth="1"/>
    <col min="12090" max="12099" width="0.85546875" style="49"/>
    <col min="12100" max="12100" width="0.85546875" style="49" customWidth="1"/>
    <col min="12101" max="12101" width="12.5703125" style="49" customWidth="1"/>
    <col min="12102" max="12102" width="13.5703125" style="49" customWidth="1"/>
    <col min="12103" max="12103" width="13.42578125" style="49" customWidth="1"/>
    <col min="12104" max="12104" width="0" style="49" hidden="1" customWidth="1"/>
    <col min="12105" max="12105" width="58" style="49" customWidth="1"/>
    <col min="12106" max="12107" width="0.85546875" style="49"/>
    <col min="12108" max="12108" width="0" style="49" hidden="1" customWidth="1"/>
    <col min="12109" max="12334" width="0.85546875" style="49"/>
    <col min="12335" max="12335" width="3.42578125" style="49" customWidth="1"/>
    <col min="12336" max="12344" width="0.85546875" style="49"/>
    <col min="12345" max="12345" width="4.42578125" style="49" customWidth="1"/>
    <col min="12346" max="12355" width="0.85546875" style="49"/>
    <col min="12356" max="12356" width="0.85546875" style="49" customWidth="1"/>
    <col min="12357" max="12357" width="12.5703125" style="49" customWidth="1"/>
    <col min="12358" max="12358" width="13.5703125" style="49" customWidth="1"/>
    <col min="12359" max="12359" width="13.42578125" style="49" customWidth="1"/>
    <col min="12360" max="12360" width="0" style="49" hidden="1" customWidth="1"/>
    <col min="12361" max="12361" width="58" style="49" customWidth="1"/>
    <col min="12362" max="12363" width="0.85546875" style="49"/>
    <col min="12364" max="12364" width="0" style="49" hidden="1" customWidth="1"/>
    <col min="12365" max="12590" width="0.85546875" style="49"/>
    <col min="12591" max="12591" width="3.42578125" style="49" customWidth="1"/>
    <col min="12592" max="12600" width="0.85546875" style="49"/>
    <col min="12601" max="12601" width="4.42578125" style="49" customWidth="1"/>
    <col min="12602" max="12611" width="0.85546875" style="49"/>
    <col min="12612" max="12612" width="0.85546875" style="49" customWidth="1"/>
    <col min="12613" max="12613" width="12.5703125" style="49" customWidth="1"/>
    <col min="12614" max="12614" width="13.5703125" style="49" customWidth="1"/>
    <col min="12615" max="12615" width="13.42578125" style="49" customWidth="1"/>
    <col min="12616" max="12616" width="0" style="49" hidden="1" customWidth="1"/>
    <col min="12617" max="12617" width="58" style="49" customWidth="1"/>
    <col min="12618" max="12619" width="0.85546875" style="49"/>
    <col min="12620" max="12620" width="0" style="49" hidden="1" customWidth="1"/>
    <col min="12621" max="12846" width="0.85546875" style="49"/>
    <col min="12847" max="12847" width="3.42578125" style="49" customWidth="1"/>
    <col min="12848" max="12856" width="0.85546875" style="49"/>
    <col min="12857" max="12857" width="4.42578125" style="49" customWidth="1"/>
    <col min="12858" max="12867" width="0.85546875" style="49"/>
    <col min="12868" max="12868" width="0.85546875" style="49" customWidth="1"/>
    <col min="12869" max="12869" width="12.5703125" style="49" customWidth="1"/>
    <col min="12870" max="12870" width="13.5703125" style="49" customWidth="1"/>
    <col min="12871" max="12871" width="13.42578125" style="49" customWidth="1"/>
    <col min="12872" max="12872" width="0" style="49" hidden="1" customWidth="1"/>
    <col min="12873" max="12873" width="58" style="49" customWidth="1"/>
    <col min="12874" max="12875" width="0.85546875" style="49"/>
    <col min="12876" max="12876" width="0" style="49" hidden="1" customWidth="1"/>
    <col min="12877" max="13102" width="0.85546875" style="49"/>
    <col min="13103" max="13103" width="3.42578125" style="49" customWidth="1"/>
    <col min="13104" max="13112" width="0.85546875" style="49"/>
    <col min="13113" max="13113" width="4.42578125" style="49" customWidth="1"/>
    <col min="13114" max="13123" width="0.85546875" style="49"/>
    <col min="13124" max="13124" width="0.85546875" style="49" customWidth="1"/>
    <col min="13125" max="13125" width="12.5703125" style="49" customWidth="1"/>
    <col min="13126" max="13126" width="13.5703125" style="49" customWidth="1"/>
    <col min="13127" max="13127" width="13.42578125" style="49" customWidth="1"/>
    <col min="13128" max="13128" width="0" style="49" hidden="1" customWidth="1"/>
    <col min="13129" max="13129" width="58" style="49" customWidth="1"/>
    <col min="13130" max="13131" width="0.85546875" style="49"/>
    <col min="13132" max="13132" width="0" style="49" hidden="1" customWidth="1"/>
    <col min="13133" max="13358" width="0.85546875" style="49"/>
    <col min="13359" max="13359" width="3.42578125" style="49" customWidth="1"/>
    <col min="13360" max="13368" width="0.85546875" style="49"/>
    <col min="13369" max="13369" width="4.42578125" style="49" customWidth="1"/>
    <col min="13370" max="13379" width="0.85546875" style="49"/>
    <col min="13380" max="13380" width="0.85546875" style="49" customWidth="1"/>
    <col min="13381" max="13381" width="12.5703125" style="49" customWidth="1"/>
    <col min="13382" max="13382" width="13.5703125" style="49" customWidth="1"/>
    <col min="13383" max="13383" width="13.42578125" style="49" customWidth="1"/>
    <col min="13384" max="13384" width="0" style="49" hidden="1" customWidth="1"/>
    <col min="13385" max="13385" width="58" style="49" customWidth="1"/>
    <col min="13386" max="13387" width="0.85546875" style="49"/>
    <col min="13388" max="13388" width="0" style="49" hidden="1" customWidth="1"/>
    <col min="13389" max="13614" width="0.85546875" style="49"/>
    <col min="13615" max="13615" width="3.42578125" style="49" customWidth="1"/>
    <col min="13616" max="13624" width="0.85546875" style="49"/>
    <col min="13625" max="13625" width="4.42578125" style="49" customWidth="1"/>
    <col min="13626" max="13635" width="0.85546875" style="49"/>
    <col min="13636" max="13636" width="0.85546875" style="49" customWidth="1"/>
    <col min="13637" max="13637" width="12.5703125" style="49" customWidth="1"/>
    <col min="13638" max="13638" width="13.5703125" style="49" customWidth="1"/>
    <col min="13639" max="13639" width="13.42578125" style="49" customWidth="1"/>
    <col min="13640" max="13640" width="0" style="49" hidden="1" customWidth="1"/>
    <col min="13641" max="13641" width="58" style="49" customWidth="1"/>
    <col min="13642" max="13643" width="0.85546875" style="49"/>
    <col min="13644" max="13644" width="0" style="49" hidden="1" customWidth="1"/>
    <col min="13645" max="13870" width="0.85546875" style="49"/>
    <col min="13871" max="13871" width="3.42578125" style="49" customWidth="1"/>
    <col min="13872" max="13880" width="0.85546875" style="49"/>
    <col min="13881" max="13881" width="4.42578125" style="49" customWidth="1"/>
    <col min="13882" max="13891" width="0.85546875" style="49"/>
    <col min="13892" max="13892" width="0.85546875" style="49" customWidth="1"/>
    <col min="13893" max="13893" width="12.5703125" style="49" customWidth="1"/>
    <col min="13894" max="13894" width="13.5703125" style="49" customWidth="1"/>
    <col min="13895" max="13895" width="13.42578125" style="49" customWidth="1"/>
    <col min="13896" max="13896" width="0" style="49" hidden="1" customWidth="1"/>
    <col min="13897" max="13897" width="58" style="49" customWidth="1"/>
    <col min="13898" max="13899" width="0.85546875" style="49"/>
    <col min="13900" max="13900" width="0" style="49" hidden="1" customWidth="1"/>
    <col min="13901" max="14126" width="0.85546875" style="49"/>
    <col min="14127" max="14127" width="3.42578125" style="49" customWidth="1"/>
    <col min="14128" max="14136" width="0.85546875" style="49"/>
    <col min="14137" max="14137" width="4.42578125" style="49" customWidth="1"/>
    <col min="14138" max="14147" width="0.85546875" style="49"/>
    <col min="14148" max="14148" width="0.85546875" style="49" customWidth="1"/>
    <col min="14149" max="14149" width="12.5703125" style="49" customWidth="1"/>
    <col min="14150" max="14150" width="13.5703125" style="49" customWidth="1"/>
    <col min="14151" max="14151" width="13.42578125" style="49" customWidth="1"/>
    <col min="14152" max="14152" width="0" style="49" hidden="1" customWidth="1"/>
    <col min="14153" max="14153" width="58" style="49" customWidth="1"/>
    <col min="14154" max="14155" width="0.85546875" style="49"/>
    <col min="14156" max="14156" width="0" style="49" hidden="1" customWidth="1"/>
    <col min="14157" max="14382" width="0.85546875" style="49"/>
    <col min="14383" max="14383" width="3.42578125" style="49" customWidth="1"/>
    <col min="14384" max="14392" width="0.85546875" style="49"/>
    <col min="14393" max="14393" width="4.42578125" style="49" customWidth="1"/>
    <col min="14394" max="14403" width="0.85546875" style="49"/>
    <col min="14404" max="14404" width="0.85546875" style="49" customWidth="1"/>
    <col min="14405" max="14405" width="12.5703125" style="49" customWidth="1"/>
    <col min="14406" max="14406" width="13.5703125" style="49" customWidth="1"/>
    <col min="14407" max="14407" width="13.42578125" style="49" customWidth="1"/>
    <col min="14408" max="14408" width="0" style="49" hidden="1" customWidth="1"/>
    <col min="14409" max="14409" width="58" style="49" customWidth="1"/>
    <col min="14410" max="14411" width="0.85546875" style="49"/>
    <col min="14412" max="14412" width="0" style="49" hidden="1" customWidth="1"/>
    <col min="14413" max="14638" width="0.85546875" style="49"/>
    <col min="14639" max="14639" width="3.42578125" style="49" customWidth="1"/>
    <col min="14640" max="14648" width="0.85546875" style="49"/>
    <col min="14649" max="14649" width="4.42578125" style="49" customWidth="1"/>
    <col min="14650" max="14659" width="0.85546875" style="49"/>
    <col min="14660" max="14660" width="0.85546875" style="49" customWidth="1"/>
    <col min="14661" max="14661" width="12.5703125" style="49" customWidth="1"/>
    <col min="14662" max="14662" width="13.5703125" style="49" customWidth="1"/>
    <col min="14663" max="14663" width="13.42578125" style="49" customWidth="1"/>
    <col min="14664" max="14664" width="0" style="49" hidden="1" customWidth="1"/>
    <col min="14665" max="14665" width="58" style="49" customWidth="1"/>
    <col min="14666" max="14667" width="0.85546875" style="49"/>
    <col min="14668" max="14668" width="0" style="49" hidden="1" customWidth="1"/>
    <col min="14669" max="14894" width="0.85546875" style="49"/>
    <col min="14895" max="14895" width="3.42578125" style="49" customWidth="1"/>
    <col min="14896" max="14904" width="0.85546875" style="49"/>
    <col min="14905" max="14905" width="4.42578125" style="49" customWidth="1"/>
    <col min="14906" max="14915" width="0.85546875" style="49"/>
    <col min="14916" max="14916" width="0.85546875" style="49" customWidth="1"/>
    <col min="14917" max="14917" width="12.5703125" style="49" customWidth="1"/>
    <col min="14918" max="14918" width="13.5703125" style="49" customWidth="1"/>
    <col min="14919" max="14919" width="13.42578125" style="49" customWidth="1"/>
    <col min="14920" max="14920" width="0" style="49" hidden="1" customWidth="1"/>
    <col min="14921" max="14921" width="58" style="49" customWidth="1"/>
    <col min="14922" max="14923" width="0.85546875" style="49"/>
    <col min="14924" max="14924" width="0" style="49" hidden="1" customWidth="1"/>
    <col min="14925" max="15150" width="0.85546875" style="49"/>
    <col min="15151" max="15151" width="3.42578125" style="49" customWidth="1"/>
    <col min="15152" max="15160" width="0.85546875" style="49"/>
    <col min="15161" max="15161" width="4.42578125" style="49" customWidth="1"/>
    <col min="15162" max="15171" width="0.85546875" style="49"/>
    <col min="15172" max="15172" width="0.85546875" style="49" customWidth="1"/>
    <col min="15173" max="15173" width="12.5703125" style="49" customWidth="1"/>
    <col min="15174" max="15174" width="13.5703125" style="49" customWidth="1"/>
    <col min="15175" max="15175" width="13.42578125" style="49" customWidth="1"/>
    <col min="15176" max="15176" width="0" style="49" hidden="1" customWidth="1"/>
    <col min="15177" max="15177" width="58" style="49" customWidth="1"/>
    <col min="15178" max="15179" width="0.85546875" style="49"/>
    <col min="15180" max="15180" width="0" style="49" hidden="1" customWidth="1"/>
    <col min="15181" max="15406" width="0.85546875" style="49"/>
    <col min="15407" max="15407" width="3.42578125" style="49" customWidth="1"/>
    <col min="15408" max="15416" width="0.85546875" style="49"/>
    <col min="15417" max="15417" width="4.42578125" style="49" customWidth="1"/>
    <col min="15418" max="15427" width="0.85546875" style="49"/>
    <col min="15428" max="15428" width="0.85546875" style="49" customWidth="1"/>
    <col min="15429" max="15429" width="12.5703125" style="49" customWidth="1"/>
    <col min="15430" max="15430" width="13.5703125" style="49" customWidth="1"/>
    <col min="15431" max="15431" width="13.42578125" style="49" customWidth="1"/>
    <col min="15432" max="15432" width="0" style="49" hidden="1" customWidth="1"/>
    <col min="15433" max="15433" width="58" style="49" customWidth="1"/>
    <col min="15434" max="15435" width="0.85546875" style="49"/>
    <col min="15436" max="15436" width="0" style="49" hidden="1" customWidth="1"/>
    <col min="15437" max="15662" width="0.85546875" style="49"/>
    <col min="15663" max="15663" width="3.42578125" style="49" customWidth="1"/>
    <col min="15664" max="15672" width="0.85546875" style="49"/>
    <col min="15673" max="15673" width="4.42578125" style="49" customWidth="1"/>
    <col min="15674" max="15683" width="0.85546875" style="49"/>
    <col min="15684" max="15684" width="0.85546875" style="49" customWidth="1"/>
    <col min="15685" max="15685" width="12.5703125" style="49" customWidth="1"/>
    <col min="15686" max="15686" width="13.5703125" style="49" customWidth="1"/>
    <col min="15687" max="15687" width="13.42578125" style="49" customWidth="1"/>
    <col min="15688" max="15688" width="0" style="49" hidden="1" customWidth="1"/>
    <col min="15689" max="15689" width="58" style="49" customWidth="1"/>
    <col min="15690" max="15691" width="0.85546875" style="49"/>
    <col min="15692" max="15692" width="0" style="49" hidden="1" customWidth="1"/>
    <col min="15693" max="15918" width="0.85546875" style="49"/>
    <col min="15919" max="15919" width="3.42578125" style="49" customWidth="1"/>
    <col min="15920" max="15928" width="0.85546875" style="49"/>
    <col min="15929" max="15929" width="4.42578125" style="49" customWidth="1"/>
    <col min="15930" max="15939" width="0.85546875" style="49"/>
    <col min="15940" max="15940" width="0.85546875" style="49" customWidth="1"/>
    <col min="15941" max="15941" width="12.5703125" style="49" customWidth="1"/>
    <col min="15942" max="15942" width="13.5703125" style="49" customWidth="1"/>
    <col min="15943" max="15943" width="13.42578125" style="49" customWidth="1"/>
    <col min="15944" max="15944" width="0" style="49" hidden="1" customWidth="1"/>
    <col min="15945" max="15945" width="58" style="49" customWidth="1"/>
    <col min="15946" max="15947" width="0.85546875" style="49"/>
    <col min="15948" max="15948" width="0" style="49" hidden="1" customWidth="1"/>
    <col min="15949" max="16174" width="0.85546875" style="49"/>
    <col min="16175" max="16175" width="3.42578125" style="49" customWidth="1"/>
    <col min="16176" max="16184" width="0.85546875" style="49"/>
    <col min="16185" max="16185" width="4.42578125" style="49" customWidth="1"/>
    <col min="16186" max="16195" width="0.85546875" style="49"/>
    <col min="16196" max="16196" width="0.85546875" style="49" customWidth="1"/>
    <col min="16197" max="16197" width="12.5703125" style="49" customWidth="1"/>
    <col min="16198" max="16198" width="13.5703125" style="49" customWidth="1"/>
    <col min="16199" max="16199" width="13.42578125" style="49" customWidth="1"/>
    <col min="16200" max="16200" width="0" style="49" hidden="1" customWidth="1"/>
    <col min="16201" max="16201" width="58" style="49" customWidth="1"/>
    <col min="16202" max="16203" width="0.85546875" style="49"/>
    <col min="16204" max="16204" width="0" style="49" hidden="1" customWidth="1"/>
    <col min="16205" max="16384" width="0.85546875" style="49"/>
  </cols>
  <sheetData>
    <row r="1" spans="1:73" s="46" customFormat="1" ht="12" customHeight="1">
      <c r="BS1" s="47"/>
      <c r="BU1" s="48" t="s">
        <v>31</v>
      </c>
    </row>
    <row r="2" spans="1:73" s="46" customFormat="1" ht="12" customHeight="1">
      <c r="BS2" s="47"/>
      <c r="BU2" s="48" t="s">
        <v>32</v>
      </c>
    </row>
    <row r="3" spans="1:73" s="46" customFormat="1" ht="12" customHeight="1">
      <c r="BS3" s="47"/>
      <c r="BU3" s="48" t="s">
        <v>33</v>
      </c>
    </row>
    <row r="4" spans="1:73" ht="21" customHeight="1"/>
    <row r="5" spans="1:73" s="51" customFormat="1" ht="14.25" customHeight="1">
      <c r="A5" s="139" t="s">
        <v>34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</row>
    <row r="6" spans="1:73" s="51" customFormat="1" ht="14.25" customHeight="1">
      <c r="A6" s="139" t="s">
        <v>35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9"/>
      <c r="BU6" s="139"/>
    </row>
    <row r="7" spans="1:73" s="51" customFormat="1" ht="14.25" customHeight="1">
      <c r="A7" s="139" t="s">
        <v>36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</row>
    <row r="8" spans="1:73" s="51" customFormat="1" ht="14.25" customHeight="1">
      <c r="A8" s="139" t="s">
        <v>37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</row>
    <row r="9" spans="1:73" ht="21" customHeight="1">
      <c r="B9" s="52"/>
      <c r="C9" s="52"/>
      <c r="D9" s="52"/>
    </row>
    <row r="10" spans="1:73">
      <c r="B10" s="52"/>
      <c r="C10" s="53" t="s">
        <v>38</v>
      </c>
      <c r="D10" s="53"/>
      <c r="AG10" s="140" t="s">
        <v>270</v>
      </c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</row>
    <row r="11" spans="1:73">
      <c r="C11" s="54" t="s">
        <v>39</v>
      </c>
      <c r="D11" s="54"/>
      <c r="J11" s="141" t="s">
        <v>40</v>
      </c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141"/>
      <c r="BG11" s="141"/>
      <c r="BH11" s="141"/>
      <c r="BI11" s="141"/>
      <c r="BJ11" s="141"/>
      <c r="BK11" s="141"/>
      <c r="BL11" s="141"/>
      <c r="BM11" s="141"/>
    </row>
    <row r="12" spans="1:73">
      <c r="C12" s="54" t="s">
        <v>41</v>
      </c>
      <c r="D12" s="54"/>
      <c r="J12" s="129" t="s">
        <v>297</v>
      </c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</row>
    <row r="13" spans="1:73">
      <c r="C13" s="54" t="s">
        <v>42</v>
      </c>
      <c r="D13" s="54"/>
      <c r="AQ13" s="130" t="s">
        <v>295</v>
      </c>
      <c r="AR13" s="130"/>
      <c r="AS13" s="130"/>
      <c r="AT13" s="130"/>
      <c r="AU13" s="130"/>
      <c r="AV13" s="130"/>
      <c r="AW13" s="130"/>
      <c r="AX13" s="130"/>
      <c r="AY13" s="131" t="s">
        <v>43</v>
      </c>
      <c r="AZ13" s="131"/>
      <c r="BA13" s="130" t="s">
        <v>296</v>
      </c>
      <c r="BB13" s="130"/>
      <c r="BC13" s="130"/>
      <c r="BD13" s="130"/>
      <c r="BE13" s="130"/>
      <c r="BF13" s="130"/>
      <c r="BG13" s="130"/>
      <c r="BH13" s="49" t="s">
        <v>44</v>
      </c>
    </row>
    <row r="14" spans="1:73" ht="15" customHeight="1">
      <c r="BU14" s="55" t="s">
        <v>220</v>
      </c>
    </row>
    <row r="15" spans="1:73" s="56" customFormat="1" ht="14.25">
      <c r="A15" s="132" t="s">
        <v>0</v>
      </c>
      <c r="B15" s="133"/>
      <c r="C15" s="133"/>
      <c r="D15" s="133"/>
      <c r="E15" s="133"/>
      <c r="F15" s="133"/>
      <c r="G15" s="133"/>
      <c r="H15" s="133"/>
      <c r="I15" s="134"/>
      <c r="J15" s="138" t="s">
        <v>1</v>
      </c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2" t="s">
        <v>2</v>
      </c>
      <c r="BI15" s="133"/>
      <c r="BJ15" s="133"/>
      <c r="BK15" s="133"/>
      <c r="BL15" s="133"/>
      <c r="BM15" s="133"/>
      <c r="BN15" s="133"/>
      <c r="BO15" s="133"/>
      <c r="BP15" s="133"/>
      <c r="BQ15" s="133"/>
      <c r="BR15" s="134"/>
      <c r="BS15" s="138">
        <f>+'информация для раскрытия'!H3</f>
        <v>2020</v>
      </c>
      <c r="BT15" s="133"/>
      <c r="BU15" s="142" t="s">
        <v>45</v>
      </c>
    </row>
    <row r="16" spans="1:73" s="56" customFormat="1" ht="14.25">
      <c r="A16" s="135"/>
      <c r="B16" s="136"/>
      <c r="C16" s="136"/>
      <c r="D16" s="136"/>
      <c r="E16" s="136"/>
      <c r="F16" s="136"/>
      <c r="G16" s="136"/>
      <c r="H16" s="136"/>
      <c r="I16" s="137"/>
      <c r="J16" s="135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7"/>
      <c r="BS16" s="92" t="s">
        <v>3</v>
      </c>
      <c r="BT16" s="57" t="s">
        <v>176</v>
      </c>
      <c r="BU16" s="142"/>
    </row>
    <row r="17" spans="1:76" s="56" customFormat="1" ht="14.25">
      <c r="A17" s="122" t="s">
        <v>46</v>
      </c>
      <c r="B17" s="123"/>
      <c r="C17" s="123"/>
      <c r="D17" s="123"/>
      <c r="E17" s="123"/>
      <c r="F17" s="123"/>
      <c r="G17" s="123"/>
      <c r="H17" s="123"/>
      <c r="I17" s="124"/>
      <c r="J17" s="57"/>
      <c r="K17" s="125" t="s">
        <v>47</v>
      </c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6" t="s">
        <v>48</v>
      </c>
      <c r="BI17" s="127"/>
      <c r="BJ17" s="127"/>
      <c r="BK17" s="127"/>
      <c r="BL17" s="127"/>
      <c r="BM17" s="127"/>
      <c r="BN17" s="127"/>
      <c r="BO17" s="127"/>
      <c r="BP17" s="127"/>
      <c r="BQ17" s="127"/>
      <c r="BR17" s="128"/>
      <c r="BS17" s="58" t="s">
        <v>48</v>
      </c>
      <c r="BT17" s="57" t="s">
        <v>48</v>
      </c>
      <c r="BU17" s="59" t="s">
        <v>48</v>
      </c>
      <c r="BW17" s="60"/>
    </row>
    <row r="18" spans="1:76" s="56" customFormat="1">
      <c r="A18" s="122" t="s">
        <v>49</v>
      </c>
      <c r="B18" s="123"/>
      <c r="C18" s="123"/>
      <c r="D18" s="123"/>
      <c r="E18" s="123"/>
      <c r="F18" s="123"/>
      <c r="G18" s="123"/>
      <c r="H18" s="123"/>
      <c r="I18" s="124"/>
      <c r="J18" s="57"/>
      <c r="K18" s="125" t="s">
        <v>50</v>
      </c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6" t="s">
        <v>4</v>
      </c>
      <c r="BI18" s="127"/>
      <c r="BJ18" s="127"/>
      <c r="BK18" s="127"/>
      <c r="BL18" s="127"/>
      <c r="BM18" s="127"/>
      <c r="BN18" s="127"/>
      <c r="BO18" s="127"/>
      <c r="BP18" s="127"/>
      <c r="BQ18" s="127"/>
      <c r="BR18" s="128"/>
      <c r="BS18" s="101">
        <f>BS19+BS34+BS48+BS50</f>
        <v>6235.4600000000009</v>
      </c>
      <c r="BT18" s="101">
        <f>BT19+BT34+BT48+BT50</f>
        <v>23583.16</v>
      </c>
      <c r="BU18" s="89"/>
      <c r="BW18" s="60"/>
      <c r="BX18" s="61">
        <f>+BT18/BS18-1</f>
        <v>2.7821042874142399</v>
      </c>
    </row>
    <row r="19" spans="1:76" s="56" customFormat="1">
      <c r="A19" s="122" t="s">
        <v>51</v>
      </c>
      <c r="B19" s="123"/>
      <c r="C19" s="123"/>
      <c r="D19" s="123"/>
      <c r="E19" s="123"/>
      <c r="F19" s="123"/>
      <c r="G19" s="123"/>
      <c r="H19" s="123"/>
      <c r="I19" s="124"/>
      <c r="J19" s="57"/>
      <c r="K19" s="125" t="s">
        <v>52</v>
      </c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6" t="s">
        <v>4</v>
      </c>
      <c r="BI19" s="127"/>
      <c r="BJ19" s="127"/>
      <c r="BK19" s="127"/>
      <c r="BL19" s="127"/>
      <c r="BM19" s="127"/>
      <c r="BN19" s="127"/>
      <c r="BO19" s="127"/>
      <c r="BP19" s="127"/>
      <c r="BQ19" s="127"/>
      <c r="BR19" s="128"/>
      <c r="BS19" s="86">
        <f>BS20+BS25+BS27</f>
        <v>4556.1000000000004</v>
      </c>
      <c r="BT19" s="101">
        <f>+BT20+BT25+BT27+BT32+BT33</f>
        <v>16001.369999999999</v>
      </c>
      <c r="BU19" s="89"/>
      <c r="BW19" s="62">
        <v>0.35360056404751961</v>
      </c>
      <c r="BX19" s="61">
        <f>+BT19/BS19-1</f>
        <v>2.5120761177322706</v>
      </c>
    </row>
    <row r="20" spans="1:76" s="56" customFormat="1">
      <c r="A20" s="122" t="s">
        <v>53</v>
      </c>
      <c r="B20" s="123"/>
      <c r="C20" s="123"/>
      <c r="D20" s="123"/>
      <c r="E20" s="123"/>
      <c r="F20" s="123"/>
      <c r="G20" s="123"/>
      <c r="H20" s="123"/>
      <c r="I20" s="124"/>
      <c r="J20" s="57"/>
      <c r="K20" s="125" t="s">
        <v>6</v>
      </c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6" t="s">
        <v>4</v>
      </c>
      <c r="BI20" s="127"/>
      <c r="BJ20" s="127"/>
      <c r="BK20" s="127"/>
      <c r="BL20" s="127"/>
      <c r="BM20" s="127"/>
      <c r="BN20" s="127"/>
      <c r="BO20" s="127"/>
      <c r="BP20" s="127"/>
      <c r="BQ20" s="127"/>
      <c r="BR20" s="128"/>
      <c r="BS20" s="86">
        <f>BS21+BS22+BS23</f>
        <v>0</v>
      </c>
      <c r="BT20" s="101">
        <f>+BT21+BT22+BT23</f>
        <v>17.489999999999998</v>
      </c>
      <c r="BU20" s="90"/>
      <c r="BX20" s="61" t="e">
        <f>+BT20/BS20-1</f>
        <v>#DIV/0!</v>
      </c>
    </row>
    <row r="21" spans="1:76" s="56" customFormat="1" ht="26.25" customHeight="1">
      <c r="A21" s="122" t="s">
        <v>54</v>
      </c>
      <c r="B21" s="123"/>
      <c r="C21" s="123"/>
      <c r="D21" s="123"/>
      <c r="E21" s="123"/>
      <c r="F21" s="123"/>
      <c r="G21" s="123"/>
      <c r="H21" s="123"/>
      <c r="I21" s="124"/>
      <c r="J21" s="57"/>
      <c r="K21" s="125" t="s">
        <v>55</v>
      </c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6" t="s">
        <v>4</v>
      </c>
      <c r="BI21" s="127"/>
      <c r="BJ21" s="127"/>
      <c r="BK21" s="127"/>
      <c r="BL21" s="127"/>
      <c r="BM21" s="127"/>
      <c r="BN21" s="127"/>
      <c r="BO21" s="127"/>
      <c r="BP21" s="127"/>
      <c r="BQ21" s="127"/>
      <c r="BR21" s="128"/>
      <c r="BS21" s="86"/>
      <c r="BT21" s="101"/>
      <c r="BU21" s="89"/>
      <c r="BX21" s="61"/>
    </row>
    <row r="22" spans="1:76" s="56" customFormat="1">
      <c r="A22" s="122" t="s">
        <v>56</v>
      </c>
      <c r="B22" s="123"/>
      <c r="C22" s="123"/>
      <c r="D22" s="123"/>
      <c r="E22" s="123"/>
      <c r="F22" s="123"/>
      <c r="G22" s="123"/>
      <c r="H22" s="123"/>
      <c r="I22" s="124"/>
      <c r="J22" s="57"/>
      <c r="K22" s="125" t="s">
        <v>57</v>
      </c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6" t="s">
        <v>4</v>
      </c>
      <c r="BI22" s="127"/>
      <c r="BJ22" s="127"/>
      <c r="BK22" s="127"/>
      <c r="BL22" s="127"/>
      <c r="BM22" s="127"/>
      <c r="BN22" s="127"/>
      <c r="BO22" s="127"/>
      <c r="BP22" s="127"/>
      <c r="BQ22" s="127"/>
      <c r="BR22" s="128"/>
      <c r="BS22" s="86">
        <v>0</v>
      </c>
      <c r="BT22" s="101">
        <v>17.489999999999998</v>
      </c>
      <c r="BU22" s="89"/>
      <c r="BX22" s="61" t="e">
        <f>+BT22/BS22-1</f>
        <v>#DIV/0!</v>
      </c>
    </row>
    <row r="23" spans="1:76" s="56" customFormat="1" ht="42.75" customHeight="1">
      <c r="A23" s="122" t="s">
        <v>58</v>
      </c>
      <c r="B23" s="123"/>
      <c r="C23" s="123"/>
      <c r="D23" s="123"/>
      <c r="E23" s="123"/>
      <c r="F23" s="123"/>
      <c r="G23" s="123"/>
      <c r="H23" s="123"/>
      <c r="I23" s="124"/>
      <c r="J23" s="57"/>
      <c r="K23" s="125" t="s">
        <v>59</v>
      </c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6" t="s">
        <v>4</v>
      </c>
      <c r="BI23" s="127"/>
      <c r="BJ23" s="127"/>
      <c r="BK23" s="127"/>
      <c r="BL23" s="127"/>
      <c r="BM23" s="127"/>
      <c r="BN23" s="127"/>
      <c r="BO23" s="127"/>
      <c r="BP23" s="127"/>
      <c r="BQ23" s="127"/>
      <c r="BR23" s="128"/>
      <c r="BS23" s="86"/>
      <c r="BT23" s="101"/>
      <c r="BU23" s="89"/>
      <c r="BX23" s="61"/>
    </row>
    <row r="24" spans="1:76" s="56" customFormat="1">
      <c r="A24" s="122" t="s">
        <v>60</v>
      </c>
      <c r="B24" s="123"/>
      <c r="C24" s="123"/>
      <c r="D24" s="123"/>
      <c r="E24" s="123"/>
      <c r="F24" s="123"/>
      <c r="G24" s="123"/>
      <c r="H24" s="123"/>
      <c r="I24" s="124"/>
      <c r="J24" s="57"/>
      <c r="K24" s="125" t="s">
        <v>7</v>
      </c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125"/>
      <c r="BB24" s="125"/>
      <c r="BC24" s="125"/>
      <c r="BD24" s="125"/>
      <c r="BE24" s="125"/>
      <c r="BF24" s="125"/>
      <c r="BG24" s="125"/>
      <c r="BH24" s="126" t="s">
        <v>4</v>
      </c>
      <c r="BI24" s="127"/>
      <c r="BJ24" s="127"/>
      <c r="BK24" s="127"/>
      <c r="BL24" s="127"/>
      <c r="BM24" s="127"/>
      <c r="BN24" s="127"/>
      <c r="BO24" s="127"/>
      <c r="BP24" s="127"/>
      <c r="BQ24" s="127"/>
      <c r="BR24" s="128"/>
      <c r="BS24" s="86"/>
      <c r="BT24" s="101"/>
      <c r="BU24" s="89"/>
      <c r="BX24" s="61"/>
    </row>
    <row r="25" spans="1:76" s="56" customFormat="1" ht="28.5">
      <c r="A25" s="122" t="s">
        <v>61</v>
      </c>
      <c r="B25" s="123"/>
      <c r="C25" s="123"/>
      <c r="D25" s="123"/>
      <c r="E25" s="123"/>
      <c r="F25" s="123"/>
      <c r="G25" s="123"/>
      <c r="H25" s="123"/>
      <c r="I25" s="124"/>
      <c r="J25" s="57"/>
      <c r="K25" s="125" t="s">
        <v>62</v>
      </c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6" t="s">
        <v>4</v>
      </c>
      <c r="BI25" s="127"/>
      <c r="BJ25" s="127"/>
      <c r="BK25" s="127"/>
      <c r="BL25" s="127"/>
      <c r="BM25" s="127"/>
      <c r="BN25" s="127"/>
      <c r="BO25" s="127"/>
      <c r="BP25" s="127"/>
      <c r="BQ25" s="127"/>
      <c r="BR25" s="128"/>
      <c r="BS25" s="86">
        <v>4026.94</v>
      </c>
      <c r="BT25" s="101">
        <f>7433.76+1875.73</f>
        <v>9309.49</v>
      </c>
      <c r="BU25" s="89" t="s">
        <v>298</v>
      </c>
      <c r="BX25" s="61">
        <f>+BT25/BS25-1</f>
        <v>1.3118025100945134</v>
      </c>
    </row>
    <row r="26" spans="1:76" s="56" customFormat="1">
      <c r="A26" s="122" t="s">
        <v>63</v>
      </c>
      <c r="B26" s="123"/>
      <c r="C26" s="123"/>
      <c r="D26" s="123"/>
      <c r="E26" s="123"/>
      <c r="F26" s="123"/>
      <c r="G26" s="123"/>
      <c r="H26" s="123"/>
      <c r="I26" s="124"/>
      <c r="J26" s="57"/>
      <c r="K26" s="125" t="s">
        <v>7</v>
      </c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6" t="s">
        <v>4</v>
      </c>
      <c r="BI26" s="127"/>
      <c r="BJ26" s="127"/>
      <c r="BK26" s="127"/>
      <c r="BL26" s="127"/>
      <c r="BM26" s="127"/>
      <c r="BN26" s="127"/>
      <c r="BO26" s="127"/>
      <c r="BP26" s="127"/>
      <c r="BQ26" s="127"/>
      <c r="BR26" s="128"/>
      <c r="BS26" s="86"/>
      <c r="BT26" s="101"/>
      <c r="BU26" s="89"/>
      <c r="BX26" s="61"/>
    </row>
    <row r="27" spans="1:76" s="56" customFormat="1">
      <c r="A27" s="122" t="s">
        <v>64</v>
      </c>
      <c r="B27" s="123"/>
      <c r="C27" s="123"/>
      <c r="D27" s="123"/>
      <c r="E27" s="123"/>
      <c r="F27" s="123"/>
      <c r="G27" s="123"/>
      <c r="H27" s="123"/>
      <c r="I27" s="124"/>
      <c r="J27" s="57"/>
      <c r="K27" s="125" t="s">
        <v>65</v>
      </c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6" t="s">
        <v>4</v>
      </c>
      <c r="BI27" s="127"/>
      <c r="BJ27" s="127"/>
      <c r="BK27" s="127"/>
      <c r="BL27" s="127"/>
      <c r="BM27" s="127"/>
      <c r="BN27" s="127"/>
      <c r="BO27" s="127"/>
      <c r="BP27" s="127"/>
      <c r="BQ27" s="127"/>
      <c r="BR27" s="128"/>
      <c r="BS27" s="86">
        <f>+BS28+BS29+BS30+BS31</f>
        <v>529.16</v>
      </c>
      <c r="BT27" s="101">
        <f>+BT28+BT29+BT30+BT31</f>
        <v>6674.39</v>
      </c>
      <c r="BU27" s="89"/>
      <c r="BX27" s="61">
        <f>+BT27/BS27-1</f>
        <v>11.613179378637842</v>
      </c>
    </row>
    <row r="28" spans="1:76" s="56" customFormat="1" ht="30" customHeight="1">
      <c r="A28" s="122" t="s">
        <v>66</v>
      </c>
      <c r="B28" s="123"/>
      <c r="C28" s="123"/>
      <c r="D28" s="123"/>
      <c r="E28" s="123"/>
      <c r="F28" s="123"/>
      <c r="G28" s="123"/>
      <c r="H28" s="123"/>
      <c r="I28" s="124"/>
      <c r="J28" s="57"/>
      <c r="K28" s="125" t="s">
        <v>67</v>
      </c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6" t="s">
        <v>4</v>
      </c>
      <c r="BI28" s="127"/>
      <c r="BJ28" s="127"/>
      <c r="BK28" s="127"/>
      <c r="BL28" s="127"/>
      <c r="BM28" s="127"/>
      <c r="BN28" s="127"/>
      <c r="BO28" s="127"/>
      <c r="BP28" s="127"/>
      <c r="BQ28" s="127"/>
      <c r="BR28" s="128"/>
      <c r="BS28" s="86"/>
      <c r="BT28" s="101"/>
      <c r="BU28" s="89"/>
      <c r="BX28" s="61"/>
    </row>
    <row r="29" spans="1:76" s="56" customFormat="1">
      <c r="A29" s="122" t="s">
        <v>68</v>
      </c>
      <c r="B29" s="123"/>
      <c r="C29" s="123"/>
      <c r="D29" s="123"/>
      <c r="E29" s="123"/>
      <c r="F29" s="123"/>
      <c r="G29" s="123"/>
      <c r="H29" s="123"/>
      <c r="I29" s="124"/>
      <c r="J29" s="57"/>
      <c r="K29" s="125" t="s">
        <v>69</v>
      </c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6" t="s">
        <v>4</v>
      </c>
      <c r="BI29" s="127"/>
      <c r="BJ29" s="127"/>
      <c r="BK29" s="127"/>
      <c r="BL29" s="127"/>
      <c r="BM29" s="127"/>
      <c r="BN29" s="127"/>
      <c r="BO29" s="127"/>
      <c r="BP29" s="127"/>
      <c r="BQ29" s="127"/>
      <c r="BR29" s="128"/>
      <c r="BS29" s="86"/>
      <c r="BT29" s="101"/>
      <c r="BU29" s="89"/>
      <c r="BX29" s="61"/>
    </row>
    <row r="30" spans="1:76" s="56" customFormat="1">
      <c r="A30" s="122" t="s">
        <v>70</v>
      </c>
      <c r="B30" s="123"/>
      <c r="C30" s="123"/>
      <c r="D30" s="123"/>
      <c r="E30" s="123"/>
      <c r="F30" s="123"/>
      <c r="G30" s="123"/>
      <c r="H30" s="123"/>
      <c r="I30" s="124"/>
      <c r="J30" s="57"/>
      <c r="K30" s="125" t="s">
        <v>71</v>
      </c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6" t="s">
        <v>4</v>
      </c>
      <c r="BI30" s="127"/>
      <c r="BJ30" s="127"/>
      <c r="BK30" s="127"/>
      <c r="BL30" s="127"/>
      <c r="BM30" s="127"/>
      <c r="BN30" s="127"/>
      <c r="BO30" s="127"/>
      <c r="BP30" s="127"/>
      <c r="BQ30" s="127"/>
      <c r="BR30" s="128"/>
      <c r="BS30" s="86">
        <v>0</v>
      </c>
      <c r="BT30" s="101">
        <v>6573.87</v>
      </c>
      <c r="BU30" s="89"/>
      <c r="BX30" s="61" t="e">
        <f>+BT30/BS30-1</f>
        <v>#DIV/0!</v>
      </c>
    </row>
    <row r="31" spans="1:76" s="56" customFormat="1">
      <c r="A31" s="122" t="s">
        <v>72</v>
      </c>
      <c r="B31" s="123"/>
      <c r="C31" s="123"/>
      <c r="D31" s="123"/>
      <c r="E31" s="123"/>
      <c r="F31" s="123"/>
      <c r="G31" s="123"/>
      <c r="H31" s="123"/>
      <c r="I31" s="124"/>
      <c r="J31" s="57"/>
      <c r="K31" s="125" t="s">
        <v>73</v>
      </c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6" t="s">
        <v>4</v>
      </c>
      <c r="BI31" s="127"/>
      <c r="BJ31" s="127"/>
      <c r="BK31" s="127"/>
      <c r="BL31" s="127"/>
      <c r="BM31" s="127"/>
      <c r="BN31" s="127"/>
      <c r="BO31" s="127"/>
      <c r="BP31" s="127"/>
      <c r="BQ31" s="127"/>
      <c r="BR31" s="128"/>
      <c r="BS31" s="86">
        <v>529.16</v>
      </c>
      <c r="BT31" s="101">
        <v>100.52</v>
      </c>
      <c r="BU31" s="89"/>
      <c r="BX31" s="61">
        <f>+BT31/BS31-1</f>
        <v>-0.81003855166679262</v>
      </c>
    </row>
    <row r="32" spans="1:76" s="56" customFormat="1">
      <c r="A32" s="122" t="s">
        <v>74</v>
      </c>
      <c r="B32" s="123"/>
      <c r="C32" s="123"/>
      <c r="D32" s="123"/>
      <c r="E32" s="123"/>
      <c r="F32" s="123"/>
      <c r="G32" s="123"/>
      <c r="H32" s="123"/>
      <c r="I32" s="124"/>
      <c r="J32" s="57"/>
      <c r="K32" s="125" t="s">
        <v>75</v>
      </c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6" t="s">
        <v>4</v>
      </c>
      <c r="BI32" s="127"/>
      <c r="BJ32" s="127"/>
      <c r="BK32" s="127"/>
      <c r="BL32" s="127"/>
      <c r="BM32" s="127"/>
      <c r="BN32" s="127"/>
      <c r="BO32" s="127"/>
      <c r="BP32" s="127"/>
      <c r="BQ32" s="127"/>
      <c r="BR32" s="128"/>
      <c r="BS32" s="86"/>
      <c r="BT32" s="101"/>
      <c r="BU32" s="89"/>
      <c r="BX32" s="61"/>
    </row>
    <row r="33" spans="1:76" s="56" customFormat="1" ht="28.5" customHeight="1">
      <c r="A33" s="122" t="s">
        <v>76</v>
      </c>
      <c r="B33" s="123"/>
      <c r="C33" s="123"/>
      <c r="D33" s="123"/>
      <c r="E33" s="123"/>
      <c r="F33" s="123"/>
      <c r="G33" s="123"/>
      <c r="H33" s="123"/>
      <c r="I33" s="124"/>
      <c r="J33" s="57"/>
      <c r="K33" s="125" t="s">
        <v>77</v>
      </c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6" t="s">
        <v>4</v>
      </c>
      <c r="BI33" s="127"/>
      <c r="BJ33" s="127"/>
      <c r="BK33" s="127"/>
      <c r="BL33" s="127"/>
      <c r="BM33" s="127"/>
      <c r="BN33" s="127"/>
      <c r="BO33" s="127"/>
      <c r="BP33" s="127"/>
      <c r="BQ33" s="127"/>
      <c r="BR33" s="128"/>
      <c r="BS33" s="86"/>
      <c r="BT33" s="101"/>
      <c r="BU33" s="89"/>
      <c r="BX33" s="61"/>
    </row>
    <row r="34" spans="1:76" s="56" customFormat="1">
      <c r="A34" s="122" t="s">
        <v>78</v>
      </c>
      <c r="B34" s="123"/>
      <c r="C34" s="123"/>
      <c r="D34" s="123"/>
      <c r="E34" s="123"/>
      <c r="F34" s="123"/>
      <c r="G34" s="123"/>
      <c r="H34" s="123"/>
      <c r="I34" s="124"/>
      <c r="J34" s="57"/>
      <c r="K34" s="125" t="s">
        <v>79</v>
      </c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6" t="s">
        <v>4</v>
      </c>
      <c r="BI34" s="127"/>
      <c r="BJ34" s="127"/>
      <c r="BK34" s="127"/>
      <c r="BL34" s="127"/>
      <c r="BM34" s="127"/>
      <c r="BN34" s="127"/>
      <c r="BO34" s="127"/>
      <c r="BP34" s="127"/>
      <c r="BQ34" s="127"/>
      <c r="BR34" s="128"/>
      <c r="BS34" s="86">
        <f>+BS35+BS36+BS37+BS38+BS39+BS40+BS41+BS42+BS43+BS46+BS47</f>
        <v>1679.3600000000001</v>
      </c>
      <c r="BT34" s="101">
        <f>+BT35+BT36+BT37+BT38+BT39+BT40+BT41+BT42+BT43+BT46+BT47</f>
        <v>7581.79</v>
      </c>
      <c r="BU34" s="89"/>
      <c r="BX34" s="61">
        <f>+BT34/BS34-1</f>
        <v>3.5146901200457314</v>
      </c>
    </row>
    <row r="35" spans="1:76" s="56" customFormat="1">
      <c r="A35" s="122" t="s">
        <v>80</v>
      </c>
      <c r="B35" s="123"/>
      <c r="C35" s="123"/>
      <c r="D35" s="123"/>
      <c r="E35" s="123"/>
      <c r="F35" s="123"/>
      <c r="G35" s="123"/>
      <c r="H35" s="123"/>
      <c r="I35" s="124"/>
      <c r="J35" s="57"/>
      <c r="K35" s="125" t="s">
        <v>81</v>
      </c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 t="s">
        <v>4</v>
      </c>
      <c r="BI35" s="127"/>
      <c r="BJ35" s="127"/>
      <c r="BK35" s="127"/>
      <c r="BL35" s="127"/>
      <c r="BM35" s="127"/>
      <c r="BN35" s="127"/>
      <c r="BO35" s="127"/>
      <c r="BP35" s="127"/>
      <c r="BQ35" s="127"/>
      <c r="BR35" s="128"/>
      <c r="BS35" s="86"/>
      <c r="BT35" s="101"/>
      <c r="BU35" s="89"/>
      <c r="BX35" s="61"/>
    </row>
    <row r="36" spans="1:76" s="56" customFormat="1" ht="27" customHeight="1">
      <c r="A36" s="122" t="s">
        <v>82</v>
      </c>
      <c r="B36" s="123"/>
      <c r="C36" s="123"/>
      <c r="D36" s="123"/>
      <c r="E36" s="123"/>
      <c r="F36" s="123"/>
      <c r="G36" s="123"/>
      <c r="H36" s="123"/>
      <c r="I36" s="124"/>
      <c r="J36" s="57"/>
      <c r="K36" s="125" t="s">
        <v>83</v>
      </c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6" t="s">
        <v>4</v>
      </c>
      <c r="BI36" s="127"/>
      <c r="BJ36" s="127"/>
      <c r="BK36" s="127"/>
      <c r="BL36" s="127"/>
      <c r="BM36" s="127"/>
      <c r="BN36" s="127"/>
      <c r="BO36" s="127"/>
      <c r="BP36" s="127"/>
      <c r="BQ36" s="127"/>
      <c r="BR36" s="128"/>
      <c r="BS36" s="86"/>
      <c r="BT36" s="101"/>
      <c r="BU36" s="89"/>
      <c r="BX36" s="61"/>
    </row>
    <row r="37" spans="1:76" s="56" customFormat="1">
      <c r="A37" s="122" t="s">
        <v>84</v>
      </c>
      <c r="B37" s="123"/>
      <c r="C37" s="123"/>
      <c r="D37" s="123"/>
      <c r="E37" s="123"/>
      <c r="F37" s="123"/>
      <c r="G37" s="123"/>
      <c r="H37" s="123"/>
      <c r="I37" s="124"/>
      <c r="J37" s="57"/>
      <c r="K37" s="125" t="s">
        <v>85</v>
      </c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6" t="s">
        <v>4</v>
      </c>
      <c r="BI37" s="127"/>
      <c r="BJ37" s="127"/>
      <c r="BK37" s="127"/>
      <c r="BL37" s="127"/>
      <c r="BM37" s="127"/>
      <c r="BN37" s="127"/>
      <c r="BO37" s="127"/>
      <c r="BP37" s="127"/>
      <c r="BQ37" s="127"/>
      <c r="BR37" s="128"/>
      <c r="BS37" s="86"/>
      <c r="BT37" s="101"/>
      <c r="BU37" s="89"/>
      <c r="BX37" s="61"/>
    </row>
    <row r="38" spans="1:76" s="56" customFormat="1">
      <c r="A38" s="122" t="s">
        <v>86</v>
      </c>
      <c r="B38" s="123"/>
      <c r="C38" s="123"/>
      <c r="D38" s="123"/>
      <c r="E38" s="123"/>
      <c r="F38" s="123"/>
      <c r="G38" s="123"/>
      <c r="H38" s="123"/>
      <c r="I38" s="124"/>
      <c r="J38" s="57"/>
      <c r="K38" s="125" t="s">
        <v>87</v>
      </c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6" t="s">
        <v>4</v>
      </c>
      <c r="BI38" s="127"/>
      <c r="BJ38" s="127"/>
      <c r="BK38" s="127"/>
      <c r="BL38" s="127"/>
      <c r="BM38" s="127"/>
      <c r="BN38" s="127"/>
      <c r="BO38" s="127"/>
      <c r="BP38" s="127"/>
      <c r="BQ38" s="127"/>
      <c r="BR38" s="128"/>
      <c r="BS38" s="86">
        <v>1251.98</v>
      </c>
      <c r="BT38" s="101">
        <f>2374.74+582.29</f>
        <v>2957.0299999999997</v>
      </c>
      <c r="BU38" s="89" t="s">
        <v>299</v>
      </c>
      <c r="BX38" s="61">
        <f>+BT38/BS38-1</f>
        <v>1.3618827776801545</v>
      </c>
    </row>
    <row r="39" spans="1:76" s="56" customFormat="1" ht="42" customHeight="1">
      <c r="A39" s="122" t="s">
        <v>88</v>
      </c>
      <c r="B39" s="123"/>
      <c r="C39" s="123"/>
      <c r="D39" s="123"/>
      <c r="E39" s="123"/>
      <c r="F39" s="123"/>
      <c r="G39" s="123"/>
      <c r="H39" s="123"/>
      <c r="I39" s="124"/>
      <c r="J39" s="57"/>
      <c r="K39" s="125" t="s">
        <v>89</v>
      </c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6" t="s">
        <v>4</v>
      </c>
      <c r="BI39" s="127"/>
      <c r="BJ39" s="127"/>
      <c r="BK39" s="127"/>
      <c r="BL39" s="127"/>
      <c r="BM39" s="127"/>
      <c r="BN39" s="127"/>
      <c r="BO39" s="127"/>
      <c r="BP39" s="127"/>
      <c r="BQ39" s="127"/>
      <c r="BR39" s="128"/>
      <c r="BS39" s="86"/>
      <c r="BT39" s="101"/>
      <c r="BU39" s="89"/>
      <c r="BX39" s="61"/>
    </row>
    <row r="40" spans="1:76" s="56" customFormat="1">
      <c r="A40" s="122" t="s">
        <v>90</v>
      </c>
      <c r="B40" s="123"/>
      <c r="C40" s="123"/>
      <c r="D40" s="123"/>
      <c r="E40" s="123"/>
      <c r="F40" s="123"/>
      <c r="G40" s="123"/>
      <c r="H40" s="123"/>
      <c r="I40" s="124"/>
      <c r="J40" s="57"/>
      <c r="K40" s="125" t="s">
        <v>91</v>
      </c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6" t="s">
        <v>4</v>
      </c>
      <c r="BI40" s="127"/>
      <c r="BJ40" s="127"/>
      <c r="BK40" s="127"/>
      <c r="BL40" s="127"/>
      <c r="BM40" s="127"/>
      <c r="BN40" s="127"/>
      <c r="BO40" s="127"/>
      <c r="BP40" s="127"/>
      <c r="BQ40" s="127"/>
      <c r="BR40" s="128"/>
      <c r="BS40" s="86">
        <v>427.38</v>
      </c>
      <c r="BT40" s="101">
        <v>4624.76</v>
      </c>
      <c r="BU40" s="89"/>
      <c r="BX40" s="61">
        <f>+BT40/BS40-1</f>
        <v>9.8211895736815027</v>
      </c>
    </row>
    <row r="41" spans="1:76" s="56" customFormat="1">
      <c r="A41" s="122" t="s">
        <v>92</v>
      </c>
      <c r="B41" s="123"/>
      <c r="C41" s="123"/>
      <c r="D41" s="123"/>
      <c r="E41" s="123"/>
      <c r="F41" s="123"/>
      <c r="G41" s="123"/>
      <c r="H41" s="123"/>
      <c r="I41" s="124"/>
      <c r="J41" s="57"/>
      <c r="K41" s="125" t="s">
        <v>93</v>
      </c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6" t="s">
        <v>4</v>
      </c>
      <c r="BI41" s="127"/>
      <c r="BJ41" s="127"/>
      <c r="BK41" s="127"/>
      <c r="BL41" s="127"/>
      <c r="BM41" s="127"/>
      <c r="BN41" s="127"/>
      <c r="BO41" s="127"/>
      <c r="BP41" s="127"/>
      <c r="BQ41" s="127"/>
      <c r="BR41" s="128"/>
      <c r="BS41" s="86"/>
      <c r="BT41" s="101"/>
      <c r="BU41" s="89"/>
      <c r="BX41" s="61"/>
    </row>
    <row r="42" spans="1:76" s="56" customFormat="1">
      <c r="A42" s="122" t="s">
        <v>94</v>
      </c>
      <c r="B42" s="123"/>
      <c r="C42" s="123"/>
      <c r="D42" s="123"/>
      <c r="E42" s="123"/>
      <c r="F42" s="123"/>
      <c r="G42" s="123"/>
      <c r="H42" s="123"/>
      <c r="I42" s="124"/>
      <c r="J42" s="57"/>
      <c r="K42" s="125" t="s">
        <v>95</v>
      </c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6" t="s">
        <v>4</v>
      </c>
      <c r="BI42" s="127"/>
      <c r="BJ42" s="127"/>
      <c r="BK42" s="127"/>
      <c r="BL42" s="127"/>
      <c r="BM42" s="127"/>
      <c r="BN42" s="127"/>
      <c r="BO42" s="127"/>
      <c r="BP42" s="127"/>
      <c r="BQ42" s="127"/>
      <c r="BR42" s="128"/>
      <c r="BS42" s="86"/>
      <c r="BT42" s="101"/>
      <c r="BU42" s="89"/>
      <c r="BX42" s="61"/>
    </row>
    <row r="43" spans="1:76" s="56" customFormat="1">
      <c r="A43" s="122" t="s">
        <v>96</v>
      </c>
      <c r="B43" s="123"/>
      <c r="C43" s="123"/>
      <c r="D43" s="123"/>
      <c r="E43" s="123"/>
      <c r="F43" s="123"/>
      <c r="G43" s="123"/>
      <c r="H43" s="123"/>
      <c r="I43" s="124"/>
      <c r="J43" s="57"/>
      <c r="K43" s="125" t="s">
        <v>97</v>
      </c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6" t="s">
        <v>4</v>
      </c>
      <c r="BI43" s="127"/>
      <c r="BJ43" s="127"/>
      <c r="BK43" s="127"/>
      <c r="BL43" s="127"/>
      <c r="BM43" s="127"/>
      <c r="BN43" s="127"/>
      <c r="BO43" s="127"/>
      <c r="BP43" s="127"/>
      <c r="BQ43" s="127"/>
      <c r="BR43" s="128"/>
      <c r="BS43" s="86"/>
      <c r="BT43" s="101"/>
      <c r="BU43" s="89"/>
      <c r="BX43" s="61"/>
    </row>
    <row r="44" spans="1:76" s="56" customFormat="1">
      <c r="A44" s="122" t="s">
        <v>98</v>
      </c>
      <c r="B44" s="123"/>
      <c r="C44" s="123"/>
      <c r="D44" s="123"/>
      <c r="E44" s="123"/>
      <c r="F44" s="123"/>
      <c r="G44" s="123"/>
      <c r="H44" s="123"/>
      <c r="I44" s="124"/>
      <c r="J44" s="57"/>
      <c r="K44" s="125" t="s">
        <v>99</v>
      </c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6" t="s">
        <v>4</v>
      </c>
      <c r="BI44" s="127"/>
      <c r="BJ44" s="127"/>
      <c r="BK44" s="127"/>
      <c r="BL44" s="127"/>
      <c r="BM44" s="127"/>
      <c r="BN44" s="127"/>
      <c r="BO44" s="127"/>
      <c r="BP44" s="127"/>
      <c r="BQ44" s="127"/>
      <c r="BR44" s="128"/>
      <c r="BS44" s="86"/>
      <c r="BT44" s="101"/>
      <c r="BU44" s="89"/>
      <c r="BX44" s="61"/>
    </row>
    <row r="45" spans="1:76" s="56" customFormat="1" ht="27" customHeight="1">
      <c r="A45" s="122" t="s">
        <v>100</v>
      </c>
      <c r="B45" s="123"/>
      <c r="C45" s="123"/>
      <c r="D45" s="123"/>
      <c r="E45" s="123"/>
      <c r="F45" s="123"/>
      <c r="G45" s="123"/>
      <c r="H45" s="123"/>
      <c r="I45" s="124"/>
      <c r="J45" s="57"/>
      <c r="K45" s="125" t="s">
        <v>101</v>
      </c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6" t="s">
        <v>102</v>
      </c>
      <c r="BI45" s="127"/>
      <c r="BJ45" s="127"/>
      <c r="BK45" s="127"/>
      <c r="BL45" s="127"/>
      <c r="BM45" s="127"/>
      <c r="BN45" s="127"/>
      <c r="BO45" s="127"/>
      <c r="BP45" s="127"/>
      <c r="BQ45" s="127"/>
      <c r="BR45" s="128"/>
      <c r="BS45" s="86"/>
      <c r="BT45" s="101"/>
      <c r="BU45" s="89"/>
      <c r="BX45" s="61"/>
    </row>
    <row r="46" spans="1:76" s="56" customFormat="1" ht="102" customHeight="1">
      <c r="A46" s="122" t="s">
        <v>103</v>
      </c>
      <c r="B46" s="123"/>
      <c r="C46" s="123"/>
      <c r="D46" s="123"/>
      <c r="E46" s="123"/>
      <c r="F46" s="123"/>
      <c r="G46" s="123"/>
      <c r="H46" s="123"/>
      <c r="I46" s="124"/>
      <c r="J46" s="57"/>
      <c r="K46" s="125" t="s">
        <v>104</v>
      </c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6" t="s">
        <v>4</v>
      </c>
      <c r="BI46" s="127"/>
      <c r="BJ46" s="127"/>
      <c r="BK46" s="127"/>
      <c r="BL46" s="127"/>
      <c r="BM46" s="127"/>
      <c r="BN46" s="127"/>
      <c r="BO46" s="127"/>
      <c r="BP46" s="127"/>
      <c r="BQ46" s="127"/>
      <c r="BR46" s="128"/>
      <c r="BS46" s="86"/>
      <c r="BT46" s="101"/>
      <c r="BU46" s="89"/>
      <c r="BX46" s="61"/>
    </row>
    <row r="47" spans="1:76" s="56" customFormat="1">
      <c r="A47" s="122" t="s">
        <v>105</v>
      </c>
      <c r="B47" s="123"/>
      <c r="C47" s="123"/>
      <c r="D47" s="123"/>
      <c r="E47" s="123"/>
      <c r="F47" s="123"/>
      <c r="G47" s="123"/>
      <c r="H47" s="123"/>
      <c r="I47" s="124"/>
      <c r="J47" s="57"/>
      <c r="K47" s="125" t="s">
        <v>106</v>
      </c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6" t="s">
        <v>4</v>
      </c>
      <c r="BI47" s="127"/>
      <c r="BJ47" s="127"/>
      <c r="BK47" s="127"/>
      <c r="BL47" s="127"/>
      <c r="BM47" s="127"/>
      <c r="BN47" s="127"/>
      <c r="BO47" s="127"/>
      <c r="BP47" s="127"/>
      <c r="BQ47" s="127"/>
      <c r="BR47" s="128"/>
      <c r="BS47" s="86"/>
      <c r="BT47" s="101"/>
      <c r="BU47" s="89"/>
      <c r="BX47" s="61"/>
    </row>
    <row r="48" spans="1:76" s="56" customFormat="1" ht="51.75" customHeight="1">
      <c r="A48" s="122" t="s">
        <v>107</v>
      </c>
      <c r="B48" s="123"/>
      <c r="C48" s="123"/>
      <c r="D48" s="123"/>
      <c r="E48" s="123"/>
      <c r="F48" s="123"/>
      <c r="G48" s="123"/>
      <c r="H48" s="123"/>
      <c r="I48" s="124"/>
      <c r="J48" s="57"/>
      <c r="K48" s="125" t="s">
        <v>108</v>
      </c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6" t="s">
        <v>4</v>
      </c>
      <c r="BI48" s="127"/>
      <c r="BJ48" s="127"/>
      <c r="BK48" s="127"/>
      <c r="BL48" s="127"/>
      <c r="BM48" s="127"/>
      <c r="BN48" s="127"/>
      <c r="BO48" s="127"/>
      <c r="BP48" s="127"/>
      <c r="BQ48" s="127"/>
      <c r="BR48" s="128"/>
      <c r="BS48" s="86"/>
      <c r="BT48" s="101"/>
      <c r="BU48" s="89"/>
      <c r="BX48" s="61"/>
    </row>
    <row r="49" spans="1:76" s="56" customFormat="1" ht="29.25" customHeight="1">
      <c r="A49" s="122" t="s">
        <v>109</v>
      </c>
      <c r="B49" s="123"/>
      <c r="C49" s="123"/>
      <c r="D49" s="123"/>
      <c r="E49" s="123"/>
      <c r="F49" s="123"/>
      <c r="G49" s="123"/>
      <c r="H49" s="123"/>
      <c r="I49" s="124"/>
      <c r="J49" s="57"/>
      <c r="K49" s="125" t="s">
        <v>110</v>
      </c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6" t="s">
        <v>4</v>
      </c>
      <c r="BI49" s="127"/>
      <c r="BJ49" s="127"/>
      <c r="BK49" s="127"/>
      <c r="BL49" s="127"/>
      <c r="BM49" s="127"/>
      <c r="BN49" s="127"/>
      <c r="BO49" s="127"/>
      <c r="BP49" s="127"/>
      <c r="BQ49" s="127"/>
      <c r="BR49" s="128"/>
      <c r="BS49" s="86">
        <f>+BS22+BS26+BS24</f>
        <v>0</v>
      </c>
      <c r="BT49" s="101">
        <f>+BT22+BT26+BT24</f>
        <v>17.489999999999998</v>
      </c>
      <c r="BU49" s="89"/>
      <c r="BX49" s="61" t="e">
        <f>+BT49/BS49-1</f>
        <v>#DIV/0!</v>
      </c>
    </row>
    <row r="50" spans="1:76" s="56" customFormat="1">
      <c r="A50" s="122" t="s">
        <v>111</v>
      </c>
      <c r="B50" s="123"/>
      <c r="C50" s="123"/>
      <c r="D50" s="123"/>
      <c r="E50" s="123"/>
      <c r="F50" s="123"/>
      <c r="G50" s="123"/>
      <c r="H50" s="123"/>
      <c r="I50" s="124"/>
      <c r="J50" s="57"/>
      <c r="K50" s="125" t="s">
        <v>112</v>
      </c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6" t="s">
        <v>4</v>
      </c>
      <c r="BI50" s="127"/>
      <c r="BJ50" s="127"/>
      <c r="BK50" s="127"/>
      <c r="BL50" s="127"/>
      <c r="BM50" s="127"/>
      <c r="BN50" s="127"/>
      <c r="BO50" s="127"/>
      <c r="BP50" s="127"/>
      <c r="BQ50" s="127"/>
      <c r="BR50" s="128"/>
      <c r="BS50" s="86"/>
      <c r="BT50" s="101"/>
      <c r="BU50" s="89"/>
      <c r="BX50" s="61"/>
    </row>
    <row r="51" spans="1:76" s="56" customFormat="1">
      <c r="A51" s="122" t="s">
        <v>51</v>
      </c>
      <c r="B51" s="123"/>
      <c r="C51" s="123"/>
      <c r="D51" s="123"/>
      <c r="E51" s="123"/>
      <c r="F51" s="123"/>
      <c r="G51" s="123"/>
      <c r="H51" s="123"/>
      <c r="I51" s="124"/>
      <c r="J51" s="57"/>
      <c r="K51" s="125" t="s">
        <v>113</v>
      </c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6" t="s">
        <v>114</v>
      </c>
      <c r="BI51" s="127"/>
      <c r="BJ51" s="127"/>
      <c r="BK51" s="127"/>
      <c r="BL51" s="127"/>
      <c r="BM51" s="127"/>
      <c r="BN51" s="127"/>
      <c r="BO51" s="127"/>
      <c r="BP51" s="127"/>
      <c r="BQ51" s="127"/>
      <c r="BR51" s="128"/>
      <c r="BS51" s="86"/>
      <c r="BT51" s="101"/>
      <c r="BU51" s="89"/>
      <c r="BX51" s="61"/>
    </row>
    <row r="52" spans="1:76" s="56" customFormat="1">
      <c r="A52" s="122" t="s">
        <v>78</v>
      </c>
      <c r="B52" s="123"/>
      <c r="C52" s="123"/>
      <c r="D52" s="123"/>
      <c r="E52" s="123"/>
      <c r="F52" s="123"/>
      <c r="G52" s="123"/>
      <c r="H52" s="123"/>
      <c r="I52" s="124"/>
      <c r="J52" s="57"/>
      <c r="K52" s="125" t="s">
        <v>115</v>
      </c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6" t="s">
        <v>4</v>
      </c>
      <c r="BI52" s="127"/>
      <c r="BJ52" s="127"/>
      <c r="BK52" s="127"/>
      <c r="BL52" s="127"/>
      <c r="BM52" s="127"/>
      <c r="BN52" s="127"/>
      <c r="BO52" s="127"/>
      <c r="BP52" s="127"/>
      <c r="BQ52" s="127"/>
      <c r="BR52" s="128"/>
      <c r="BS52" s="86"/>
      <c r="BT52" s="101"/>
      <c r="BU52" s="89"/>
      <c r="BX52" s="61"/>
    </row>
    <row r="53" spans="1:76" s="56" customFormat="1">
      <c r="A53" s="122" t="s">
        <v>116</v>
      </c>
      <c r="B53" s="123"/>
      <c r="C53" s="123"/>
      <c r="D53" s="123"/>
      <c r="E53" s="123"/>
      <c r="F53" s="123"/>
      <c r="G53" s="123"/>
      <c r="H53" s="123"/>
      <c r="I53" s="124"/>
      <c r="J53" s="57"/>
      <c r="K53" s="125" t="s">
        <v>117</v>
      </c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6" t="s">
        <v>48</v>
      </c>
      <c r="BI53" s="127"/>
      <c r="BJ53" s="127"/>
      <c r="BK53" s="127"/>
      <c r="BL53" s="127"/>
      <c r="BM53" s="127"/>
      <c r="BN53" s="127"/>
      <c r="BO53" s="127"/>
      <c r="BP53" s="127"/>
      <c r="BQ53" s="127"/>
      <c r="BR53" s="128"/>
      <c r="BS53" s="86"/>
      <c r="BT53" s="101"/>
      <c r="BU53" s="91"/>
    </row>
    <row r="54" spans="1:76" s="56" customFormat="1">
      <c r="A54" s="122" t="s">
        <v>49</v>
      </c>
      <c r="B54" s="123"/>
      <c r="C54" s="123"/>
      <c r="D54" s="123"/>
      <c r="E54" s="123"/>
      <c r="F54" s="123"/>
      <c r="G54" s="123"/>
      <c r="H54" s="123"/>
      <c r="I54" s="124"/>
      <c r="J54" s="57"/>
      <c r="K54" s="125" t="s">
        <v>118</v>
      </c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6" t="s">
        <v>119</v>
      </c>
      <c r="BI54" s="127"/>
      <c r="BJ54" s="127"/>
      <c r="BK54" s="127"/>
      <c r="BL54" s="127"/>
      <c r="BM54" s="127"/>
      <c r="BN54" s="127"/>
      <c r="BO54" s="127"/>
      <c r="BP54" s="127"/>
      <c r="BQ54" s="127"/>
      <c r="BR54" s="128"/>
      <c r="BS54" s="87">
        <v>56</v>
      </c>
      <c r="BT54" s="100">
        <v>51</v>
      </c>
      <c r="BU54" s="89"/>
    </row>
    <row r="55" spans="1:76" s="56" customFormat="1">
      <c r="A55" s="122" t="s">
        <v>120</v>
      </c>
      <c r="B55" s="123"/>
      <c r="C55" s="123"/>
      <c r="D55" s="123"/>
      <c r="E55" s="123"/>
      <c r="F55" s="123"/>
      <c r="G55" s="123"/>
      <c r="H55" s="123"/>
      <c r="I55" s="124"/>
      <c r="J55" s="57"/>
      <c r="K55" s="125" t="s">
        <v>121</v>
      </c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6" t="s">
        <v>122</v>
      </c>
      <c r="BI55" s="127"/>
      <c r="BJ55" s="127"/>
      <c r="BK55" s="127"/>
      <c r="BL55" s="127"/>
      <c r="BM55" s="127"/>
      <c r="BN55" s="127"/>
      <c r="BO55" s="127"/>
      <c r="BP55" s="127"/>
      <c r="BQ55" s="127"/>
      <c r="BR55" s="128"/>
      <c r="BS55" s="86">
        <v>355.05</v>
      </c>
      <c r="BT55" s="101">
        <v>355.05</v>
      </c>
      <c r="BU55" s="89"/>
    </row>
    <row r="56" spans="1:76" s="56" customFormat="1" ht="27" customHeight="1">
      <c r="A56" s="122" t="s">
        <v>123</v>
      </c>
      <c r="B56" s="123"/>
      <c r="C56" s="123"/>
      <c r="D56" s="123"/>
      <c r="E56" s="123"/>
      <c r="F56" s="123"/>
      <c r="G56" s="123"/>
      <c r="H56" s="123"/>
      <c r="I56" s="124"/>
      <c r="J56" s="57"/>
      <c r="K56" s="125" t="s">
        <v>124</v>
      </c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6" t="s">
        <v>122</v>
      </c>
      <c r="BI56" s="127"/>
      <c r="BJ56" s="127"/>
      <c r="BK56" s="127"/>
      <c r="BL56" s="127"/>
      <c r="BM56" s="127"/>
      <c r="BN56" s="127"/>
      <c r="BO56" s="127"/>
      <c r="BP56" s="127"/>
      <c r="BQ56" s="127"/>
      <c r="BR56" s="128"/>
      <c r="BS56" s="86">
        <v>234.5</v>
      </c>
      <c r="BT56" s="101">
        <v>234.5</v>
      </c>
      <c r="BU56" s="89"/>
    </row>
    <row r="57" spans="1:76" s="56" customFormat="1" ht="30.75" customHeight="1">
      <c r="A57" s="122" t="s">
        <v>125</v>
      </c>
      <c r="B57" s="123"/>
      <c r="C57" s="123"/>
      <c r="D57" s="123"/>
      <c r="E57" s="123"/>
      <c r="F57" s="123"/>
      <c r="G57" s="123"/>
      <c r="H57" s="123"/>
      <c r="I57" s="124"/>
      <c r="J57" s="57"/>
      <c r="K57" s="125" t="s">
        <v>126</v>
      </c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6" t="s">
        <v>122</v>
      </c>
      <c r="BI57" s="127"/>
      <c r="BJ57" s="127"/>
      <c r="BK57" s="127"/>
      <c r="BL57" s="127"/>
      <c r="BM57" s="127"/>
      <c r="BN57" s="127"/>
      <c r="BO57" s="127"/>
      <c r="BP57" s="127"/>
      <c r="BQ57" s="127"/>
      <c r="BR57" s="128"/>
      <c r="BS57" s="86"/>
      <c r="BT57" s="101"/>
      <c r="BU57" s="89"/>
    </row>
    <row r="58" spans="1:76" s="56" customFormat="1" ht="26.25" customHeight="1">
      <c r="A58" s="122" t="s">
        <v>127</v>
      </c>
      <c r="B58" s="123"/>
      <c r="C58" s="123"/>
      <c r="D58" s="123"/>
      <c r="E58" s="123"/>
      <c r="F58" s="123"/>
      <c r="G58" s="123"/>
      <c r="H58" s="123"/>
      <c r="I58" s="124"/>
      <c r="J58" s="57"/>
      <c r="K58" s="125" t="s">
        <v>128</v>
      </c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6" t="s">
        <v>122</v>
      </c>
      <c r="BI58" s="127"/>
      <c r="BJ58" s="127"/>
      <c r="BK58" s="127"/>
      <c r="BL58" s="127"/>
      <c r="BM58" s="127"/>
      <c r="BN58" s="127"/>
      <c r="BO58" s="127"/>
      <c r="BP58" s="127"/>
      <c r="BQ58" s="127"/>
      <c r="BR58" s="128"/>
      <c r="BS58" s="86">
        <v>17.2</v>
      </c>
      <c r="BT58" s="101">
        <v>17.2</v>
      </c>
      <c r="BU58" s="89"/>
    </row>
    <row r="59" spans="1:76" s="56" customFormat="1" ht="27" customHeight="1">
      <c r="A59" s="122" t="s">
        <v>129</v>
      </c>
      <c r="B59" s="123"/>
      <c r="C59" s="123"/>
      <c r="D59" s="123"/>
      <c r="E59" s="123"/>
      <c r="F59" s="123"/>
      <c r="G59" s="123"/>
      <c r="H59" s="123"/>
      <c r="I59" s="124"/>
      <c r="J59" s="57"/>
      <c r="K59" s="125" t="s">
        <v>130</v>
      </c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6" t="s">
        <v>122</v>
      </c>
      <c r="BI59" s="127"/>
      <c r="BJ59" s="127"/>
      <c r="BK59" s="127"/>
      <c r="BL59" s="127"/>
      <c r="BM59" s="127"/>
      <c r="BN59" s="127"/>
      <c r="BO59" s="127"/>
      <c r="BP59" s="127"/>
      <c r="BQ59" s="127"/>
      <c r="BR59" s="128"/>
      <c r="BS59" s="86">
        <v>103.35</v>
      </c>
      <c r="BT59" s="101">
        <v>103.55</v>
      </c>
      <c r="BU59" s="89"/>
    </row>
    <row r="60" spans="1:76" s="56" customFormat="1">
      <c r="A60" s="122" t="s">
        <v>131</v>
      </c>
      <c r="B60" s="123"/>
      <c r="C60" s="123"/>
      <c r="D60" s="123"/>
      <c r="E60" s="123"/>
      <c r="F60" s="123"/>
      <c r="G60" s="123"/>
      <c r="H60" s="123"/>
      <c r="I60" s="124"/>
      <c r="J60" s="57"/>
      <c r="K60" s="125" t="s">
        <v>132</v>
      </c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5"/>
      <c r="BF60" s="125"/>
      <c r="BG60" s="125"/>
      <c r="BH60" s="126" t="s">
        <v>133</v>
      </c>
      <c r="BI60" s="127"/>
      <c r="BJ60" s="127"/>
      <c r="BK60" s="127"/>
      <c r="BL60" s="127"/>
      <c r="BM60" s="127"/>
      <c r="BN60" s="127"/>
      <c r="BO60" s="127"/>
      <c r="BP60" s="127"/>
      <c r="BQ60" s="127"/>
      <c r="BR60" s="128"/>
      <c r="BS60" s="86">
        <f>+BS61+BS62</f>
        <v>159.28</v>
      </c>
      <c r="BT60" s="101">
        <f>+BT61+BT62</f>
        <v>159.28</v>
      </c>
      <c r="BU60" s="89"/>
    </row>
    <row r="61" spans="1:76" s="56" customFormat="1" ht="27" customHeight="1">
      <c r="A61" s="122" t="s">
        <v>134</v>
      </c>
      <c r="B61" s="123"/>
      <c r="C61" s="123"/>
      <c r="D61" s="123"/>
      <c r="E61" s="123"/>
      <c r="F61" s="123"/>
      <c r="G61" s="123"/>
      <c r="H61" s="123"/>
      <c r="I61" s="124"/>
      <c r="J61" s="57"/>
      <c r="K61" s="125" t="s">
        <v>135</v>
      </c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6" t="s">
        <v>133</v>
      </c>
      <c r="BI61" s="127"/>
      <c r="BJ61" s="127"/>
      <c r="BK61" s="127"/>
      <c r="BL61" s="127"/>
      <c r="BM61" s="127"/>
      <c r="BN61" s="127"/>
      <c r="BO61" s="127"/>
      <c r="BP61" s="127"/>
      <c r="BQ61" s="127"/>
      <c r="BR61" s="128"/>
      <c r="BS61" s="86">
        <v>153.68</v>
      </c>
      <c r="BT61" s="101">
        <v>153.68</v>
      </c>
      <c r="BU61" s="89"/>
    </row>
    <row r="62" spans="1:76" s="56" customFormat="1" ht="26.25" customHeight="1">
      <c r="A62" s="122" t="s">
        <v>136</v>
      </c>
      <c r="B62" s="123"/>
      <c r="C62" s="123"/>
      <c r="D62" s="123"/>
      <c r="E62" s="123"/>
      <c r="F62" s="123"/>
      <c r="G62" s="123"/>
      <c r="H62" s="123"/>
      <c r="I62" s="124"/>
      <c r="J62" s="57"/>
      <c r="K62" s="125" t="s">
        <v>137</v>
      </c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25"/>
      <c r="AY62" s="125"/>
      <c r="AZ62" s="125"/>
      <c r="BA62" s="125"/>
      <c r="BB62" s="125"/>
      <c r="BC62" s="125"/>
      <c r="BD62" s="125"/>
      <c r="BE62" s="125"/>
      <c r="BF62" s="125"/>
      <c r="BG62" s="125"/>
      <c r="BH62" s="126" t="s">
        <v>133</v>
      </c>
      <c r="BI62" s="127"/>
      <c r="BJ62" s="127"/>
      <c r="BK62" s="127"/>
      <c r="BL62" s="127"/>
      <c r="BM62" s="127"/>
      <c r="BN62" s="127"/>
      <c r="BO62" s="127"/>
      <c r="BP62" s="127"/>
      <c r="BQ62" s="127"/>
      <c r="BR62" s="128"/>
      <c r="BS62" s="86">
        <v>5.6</v>
      </c>
      <c r="BT62" s="101">
        <v>5.6</v>
      </c>
      <c r="BU62" s="89"/>
    </row>
    <row r="63" spans="1:76" s="56" customFormat="1">
      <c r="A63" s="122" t="s">
        <v>138</v>
      </c>
      <c r="B63" s="123"/>
      <c r="C63" s="123"/>
      <c r="D63" s="123"/>
      <c r="E63" s="123"/>
      <c r="F63" s="123"/>
      <c r="G63" s="123"/>
      <c r="H63" s="123"/>
      <c r="I63" s="124"/>
      <c r="J63" s="57"/>
      <c r="K63" s="125" t="s">
        <v>139</v>
      </c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5"/>
      <c r="BD63" s="125"/>
      <c r="BE63" s="125"/>
      <c r="BF63" s="125"/>
      <c r="BG63" s="125"/>
      <c r="BH63" s="126" t="s">
        <v>133</v>
      </c>
      <c r="BI63" s="127"/>
      <c r="BJ63" s="127"/>
      <c r="BK63" s="127"/>
      <c r="BL63" s="127"/>
      <c r="BM63" s="127"/>
      <c r="BN63" s="127"/>
      <c r="BO63" s="127"/>
      <c r="BP63" s="127"/>
      <c r="BQ63" s="127"/>
      <c r="BR63" s="128"/>
      <c r="BS63" s="86">
        <f>+BS64+BS65</f>
        <v>1107.0999999999999</v>
      </c>
      <c r="BT63" s="101">
        <f>+BT64+BT65</f>
        <v>1107.0999999999999</v>
      </c>
      <c r="BU63" s="89"/>
    </row>
    <row r="64" spans="1:76" s="56" customFormat="1" ht="26.25" customHeight="1">
      <c r="A64" s="122" t="s">
        <v>140</v>
      </c>
      <c r="B64" s="123"/>
      <c r="C64" s="123"/>
      <c r="D64" s="123"/>
      <c r="E64" s="123"/>
      <c r="F64" s="123"/>
      <c r="G64" s="123"/>
      <c r="H64" s="123"/>
      <c r="I64" s="124"/>
      <c r="J64" s="57"/>
      <c r="K64" s="125" t="s">
        <v>141</v>
      </c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  <c r="BD64" s="125"/>
      <c r="BE64" s="125"/>
      <c r="BF64" s="125"/>
      <c r="BG64" s="125"/>
      <c r="BH64" s="126" t="s">
        <v>133</v>
      </c>
      <c r="BI64" s="127"/>
      <c r="BJ64" s="127"/>
      <c r="BK64" s="127"/>
      <c r="BL64" s="127"/>
      <c r="BM64" s="127"/>
      <c r="BN64" s="127"/>
      <c r="BO64" s="127"/>
      <c r="BP64" s="127"/>
      <c r="BQ64" s="127"/>
      <c r="BR64" s="128"/>
      <c r="BS64" s="86">
        <v>418.8</v>
      </c>
      <c r="BT64" s="86">
        <v>418.8</v>
      </c>
      <c r="BU64" s="89"/>
    </row>
    <row r="65" spans="1:78" s="56" customFormat="1" ht="27" customHeight="1">
      <c r="A65" s="122" t="s">
        <v>142</v>
      </c>
      <c r="B65" s="123"/>
      <c r="C65" s="123"/>
      <c r="D65" s="123"/>
      <c r="E65" s="123"/>
      <c r="F65" s="123"/>
      <c r="G65" s="123"/>
      <c r="H65" s="123"/>
      <c r="I65" s="124"/>
      <c r="J65" s="57"/>
      <c r="K65" s="125" t="s">
        <v>143</v>
      </c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6" t="s">
        <v>133</v>
      </c>
      <c r="BI65" s="127"/>
      <c r="BJ65" s="127"/>
      <c r="BK65" s="127"/>
      <c r="BL65" s="127"/>
      <c r="BM65" s="127"/>
      <c r="BN65" s="127"/>
      <c r="BO65" s="127"/>
      <c r="BP65" s="127"/>
      <c r="BQ65" s="127"/>
      <c r="BR65" s="128"/>
      <c r="BS65" s="86">
        <v>688.3</v>
      </c>
      <c r="BT65" s="86">
        <v>688.3</v>
      </c>
      <c r="BU65" s="89"/>
      <c r="BW65" s="60"/>
    </row>
    <row r="66" spans="1:78" s="56" customFormat="1">
      <c r="A66" s="122" t="s">
        <v>144</v>
      </c>
      <c r="B66" s="123"/>
      <c r="C66" s="123"/>
      <c r="D66" s="123"/>
      <c r="E66" s="123"/>
      <c r="F66" s="123"/>
      <c r="G66" s="123"/>
      <c r="H66" s="123"/>
      <c r="I66" s="124"/>
      <c r="J66" s="57"/>
      <c r="K66" s="125" t="s">
        <v>145</v>
      </c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125"/>
      <c r="AX66" s="125"/>
      <c r="AY66" s="125"/>
      <c r="AZ66" s="125"/>
      <c r="BA66" s="125"/>
      <c r="BB66" s="125"/>
      <c r="BC66" s="125"/>
      <c r="BD66" s="125"/>
      <c r="BE66" s="125"/>
      <c r="BF66" s="125"/>
      <c r="BG66" s="125"/>
      <c r="BH66" s="126" t="s">
        <v>146</v>
      </c>
      <c r="BI66" s="127"/>
      <c r="BJ66" s="127"/>
      <c r="BK66" s="127"/>
      <c r="BL66" s="127"/>
      <c r="BM66" s="127"/>
      <c r="BN66" s="127"/>
      <c r="BO66" s="127"/>
      <c r="BP66" s="127"/>
      <c r="BQ66" s="127"/>
      <c r="BR66" s="128"/>
      <c r="BS66" s="86">
        <f>+BS67+BS68</f>
        <v>45.984000000000002</v>
      </c>
      <c r="BT66" s="101">
        <f>+BT67+BT68</f>
        <v>45.984000000000002</v>
      </c>
      <c r="BU66" s="89"/>
      <c r="BW66" s="60"/>
      <c r="BZ66" s="60"/>
    </row>
    <row r="67" spans="1:78" s="56" customFormat="1" ht="27.75" customHeight="1">
      <c r="A67" s="122" t="s">
        <v>147</v>
      </c>
      <c r="B67" s="123"/>
      <c r="C67" s="123"/>
      <c r="D67" s="123"/>
      <c r="E67" s="123"/>
      <c r="F67" s="123"/>
      <c r="G67" s="123"/>
      <c r="H67" s="123"/>
      <c r="I67" s="124"/>
      <c r="J67" s="57"/>
      <c r="K67" s="125" t="s">
        <v>148</v>
      </c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  <c r="BD67" s="125"/>
      <c r="BE67" s="125"/>
      <c r="BF67" s="125"/>
      <c r="BG67" s="125"/>
      <c r="BH67" s="126" t="s">
        <v>146</v>
      </c>
      <c r="BI67" s="127"/>
      <c r="BJ67" s="127"/>
      <c r="BK67" s="127"/>
      <c r="BL67" s="127"/>
      <c r="BM67" s="127"/>
      <c r="BN67" s="127"/>
      <c r="BO67" s="127"/>
      <c r="BP67" s="127"/>
      <c r="BQ67" s="127"/>
      <c r="BR67" s="128"/>
      <c r="BS67" s="86">
        <v>43.908999999999999</v>
      </c>
      <c r="BT67" s="86">
        <v>43.908999999999999</v>
      </c>
      <c r="BU67" s="89"/>
    </row>
    <row r="68" spans="1:78" s="56" customFormat="1" ht="26.25" customHeight="1">
      <c r="A68" s="122" t="s">
        <v>149</v>
      </c>
      <c r="B68" s="123"/>
      <c r="C68" s="123"/>
      <c r="D68" s="123"/>
      <c r="E68" s="123"/>
      <c r="F68" s="123"/>
      <c r="G68" s="123"/>
      <c r="H68" s="123"/>
      <c r="I68" s="124"/>
      <c r="J68" s="57"/>
      <c r="K68" s="125" t="s">
        <v>150</v>
      </c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125"/>
      <c r="AX68" s="125"/>
      <c r="AY68" s="125"/>
      <c r="AZ68" s="125"/>
      <c r="BA68" s="125"/>
      <c r="BB68" s="125"/>
      <c r="BC68" s="125"/>
      <c r="BD68" s="125"/>
      <c r="BE68" s="125"/>
      <c r="BF68" s="125"/>
      <c r="BG68" s="125"/>
      <c r="BH68" s="126" t="s">
        <v>146</v>
      </c>
      <c r="BI68" s="127"/>
      <c r="BJ68" s="127"/>
      <c r="BK68" s="127"/>
      <c r="BL68" s="127"/>
      <c r="BM68" s="127"/>
      <c r="BN68" s="127"/>
      <c r="BO68" s="127"/>
      <c r="BP68" s="127"/>
      <c r="BQ68" s="127"/>
      <c r="BR68" s="128"/>
      <c r="BS68" s="86">
        <v>2.0750000000000002</v>
      </c>
      <c r="BT68" s="86">
        <v>2.0750000000000002</v>
      </c>
      <c r="BU68" s="89"/>
    </row>
    <row r="69" spans="1:78" s="56" customFormat="1">
      <c r="A69" s="122" t="s">
        <v>151</v>
      </c>
      <c r="B69" s="123"/>
      <c r="C69" s="123"/>
      <c r="D69" s="123"/>
      <c r="E69" s="123"/>
      <c r="F69" s="123"/>
      <c r="G69" s="123"/>
      <c r="H69" s="123"/>
      <c r="I69" s="124"/>
      <c r="J69" s="57"/>
      <c r="K69" s="125" t="s">
        <v>152</v>
      </c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  <c r="BD69" s="125"/>
      <c r="BE69" s="125"/>
      <c r="BF69" s="125"/>
      <c r="BG69" s="125"/>
      <c r="BH69" s="126" t="s">
        <v>153</v>
      </c>
      <c r="BI69" s="127"/>
      <c r="BJ69" s="127"/>
      <c r="BK69" s="127"/>
      <c r="BL69" s="127"/>
      <c r="BM69" s="127"/>
      <c r="BN69" s="127"/>
      <c r="BO69" s="127"/>
      <c r="BP69" s="127"/>
      <c r="BQ69" s="127"/>
      <c r="BR69" s="128"/>
      <c r="BS69" s="86">
        <v>100</v>
      </c>
      <c r="BT69" s="101">
        <v>100</v>
      </c>
      <c r="BU69" s="89"/>
      <c r="BX69" s="60"/>
    </row>
    <row r="70" spans="1:78" s="56" customFormat="1" ht="27" customHeight="1">
      <c r="A70" s="122" t="s">
        <v>154</v>
      </c>
      <c r="B70" s="123"/>
      <c r="C70" s="123"/>
      <c r="D70" s="123"/>
      <c r="E70" s="123"/>
      <c r="F70" s="123"/>
      <c r="G70" s="123"/>
      <c r="H70" s="123"/>
      <c r="I70" s="124"/>
      <c r="J70" s="57"/>
      <c r="K70" s="125" t="s">
        <v>155</v>
      </c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  <c r="BD70" s="125"/>
      <c r="BE70" s="125"/>
      <c r="BF70" s="125"/>
      <c r="BG70" s="125"/>
      <c r="BH70" s="126" t="s">
        <v>4</v>
      </c>
      <c r="BI70" s="127"/>
      <c r="BJ70" s="127"/>
      <c r="BK70" s="127"/>
      <c r="BL70" s="127"/>
      <c r="BM70" s="127"/>
      <c r="BN70" s="127"/>
      <c r="BO70" s="127"/>
      <c r="BP70" s="127"/>
      <c r="BQ70" s="127"/>
      <c r="BR70" s="128"/>
      <c r="BS70" s="86">
        <v>0</v>
      </c>
      <c r="BT70" s="101">
        <v>0</v>
      </c>
      <c r="BU70" s="89"/>
      <c r="BX70" s="60"/>
    </row>
    <row r="71" spans="1:78" s="56" customFormat="1" ht="27" customHeight="1">
      <c r="A71" s="122" t="s">
        <v>156</v>
      </c>
      <c r="B71" s="123"/>
      <c r="C71" s="123"/>
      <c r="D71" s="123"/>
      <c r="E71" s="123"/>
      <c r="F71" s="123"/>
      <c r="G71" s="123"/>
      <c r="H71" s="123"/>
      <c r="I71" s="124"/>
      <c r="J71" s="57"/>
      <c r="K71" s="125" t="s">
        <v>157</v>
      </c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6" t="s">
        <v>4</v>
      </c>
      <c r="BI71" s="127"/>
      <c r="BJ71" s="127"/>
      <c r="BK71" s="127"/>
      <c r="BL71" s="127"/>
      <c r="BM71" s="127"/>
      <c r="BN71" s="127"/>
      <c r="BO71" s="127"/>
      <c r="BP71" s="127"/>
      <c r="BQ71" s="127"/>
      <c r="BR71" s="128"/>
      <c r="BS71" s="86">
        <v>0</v>
      </c>
      <c r="BT71" s="101">
        <v>0</v>
      </c>
      <c r="BU71" s="89"/>
    </row>
    <row r="72" spans="1:78" s="56" customFormat="1">
      <c r="A72" s="122" t="s">
        <v>158</v>
      </c>
      <c r="B72" s="123"/>
      <c r="C72" s="123"/>
      <c r="D72" s="123"/>
      <c r="E72" s="123"/>
      <c r="F72" s="123"/>
      <c r="G72" s="123"/>
      <c r="H72" s="123"/>
      <c r="I72" s="124"/>
      <c r="J72" s="57"/>
      <c r="K72" s="125" t="s">
        <v>159</v>
      </c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125"/>
      <c r="AW72" s="125"/>
      <c r="AX72" s="125"/>
      <c r="AY72" s="125"/>
      <c r="AZ72" s="125"/>
      <c r="BA72" s="125"/>
      <c r="BB72" s="125"/>
      <c r="BC72" s="125"/>
      <c r="BD72" s="125"/>
      <c r="BE72" s="125"/>
      <c r="BF72" s="125"/>
      <c r="BG72" s="125"/>
      <c r="BH72" s="126" t="s">
        <v>153</v>
      </c>
      <c r="BI72" s="127"/>
      <c r="BJ72" s="127"/>
      <c r="BK72" s="127"/>
      <c r="BL72" s="127"/>
      <c r="BM72" s="127"/>
      <c r="BN72" s="127"/>
      <c r="BO72" s="127"/>
      <c r="BP72" s="127"/>
      <c r="BQ72" s="127"/>
      <c r="BR72" s="128"/>
      <c r="BS72" s="88">
        <v>4</v>
      </c>
      <c r="BT72" s="102">
        <v>4</v>
      </c>
      <c r="BU72" s="59"/>
    </row>
    <row r="74" spans="1:78" s="46" customFormat="1" ht="12.75">
      <c r="G74" s="46" t="s">
        <v>10</v>
      </c>
      <c r="BS74" s="63"/>
    </row>
    <row r="75" spans="1:78" s="46" customFormat="1" ht="43.5" customHeight="1">
      <c r="A75" s="120" t="s">
        <v>236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  <c r="BU75" s="121"/>
    </row>
    <row r="76" spans="1:78" s="46" customFormat="1" ht="25.5" customHeight="1">
      <c r="A76" s="120" t="s">
        <v>237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</row>
    <row r="77" spans="1:78" s="46" customFormat="1" ht="25.5" customHeight="1">
      <c r="A77" s="120" t="s">
        <v>238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1"/>
      <c r="AL77" s="121"/>
      <c r="AM77" s="121"/>
      <c r="AN77" s="121"/>
      <c r="AO77" s="121"/>
      <c r="AP77" s="121"/>
      <c r="AQ77" s="121"/>
      <c r="AR77" s="121"/>
      <c r="AS77" s="121"/>
      <c r="AT77" s="121"/>
      <c r="AU77" s="121"/>
      <c r="AV77" s="121"/>
      <c r="AW77" s="121"/>
      <c r="AX77" s="121"/>
      <c r="AY77" s="121"/>
      <c r="AZ77" s="121"/>
      <c r="BA77" s="121"/>
      <c r="BB77" s="121"/>
      <c r="BC77" s="121"/>
      <c r="BD77" s="121"/>
      <c r="BE77" s="121"/>
      <c r="BF77" s="121"/>
      <c r="BG77" s="121"/>
      <c r="BH77" s="121"/>
      <c r="BI77" s="121"/>
      <c r="BJ77" s="121"/>
      <c r="BK77" s="121"/>
      <c r="BL77" s="121"/>
      <c r="BM77" s="121"/>
      <c r="BN77" s="121"/>
      <c r="BO77" s="121"/>
      <c r="BP77" s="121"/>
      <c r="BQ77" s="121"/>
      <c r="BR77" s="121"/>
      <c r="BS77" s="121"/>
      <c r="BT77" s="121"/>
      <c r="BU77" s="121"/>
    </row>
    <row r="78" spans="1:78" s="46" customFormat="1" ht="25.5" customHeight="1">
      <c r="A78" s="120" t="s">
        <v>239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1"/>
      <c r="BR78" s="121"/>
      <c r="BS78" s="121"/>
      <c r="BT78" s="121"/>
      <c r="BU78" s="121"/>
    </row>
    <row r="79" spans="1:78" s="46" customFormat="1" ht="25.5" customHeight="1">
      <c r="A79" s="120" t="s">
        <v>240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</row>
    <row r="80" spans="1:78" ht="3" customHeight="1"/>
    <row r="83" spans="1:13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S83" s="49"/>
      <c r="BU83" s="65" t="s">
        <v>221</v>
      </c>
    </row>
    <row r="84" spans="1:13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S84" s="49"/>
      <c r="BU84" s="65" t="s">
        <v>32</v>
      </c>
    </row>
    <row r="85" spans="1:13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S85" s="49"/>
      <c r="BU85" s="65" t="s">
        <v>33</v>
      </c>
    </row>
    <row r="86" spans="1:13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S86" s="49"/>
    </row>
    <row r="87" spans="1:131" ht="15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S87" s="49"/>
    </row>
    <row r="88" spans="1:131" ht="15" customHeight="1">
      <c r="A88" s="114" t="s">
        <v>234</v>
      </c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</row>
    <row r="89" spans="1:131" ht="1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S89" s="49"/>
    </row>
    <row r="90" spans="1:131" ht="30" customHeight="1">
      <c r="A90" s="117" t="s">
        <v>208</v>
      </c>
      <c r="B90" s="111"/>
      <c r="C90" s="111"/>
      <c r="D90" s="111"/>
      <c r="E90" s="111"/>
      <c r="F90" s="111"/>
      <c r="G90" s="111"/>
      <c r="H90" s="111" t="s">
        <v>209</v>
      </c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7" t="s">
        <v>210</v>
      </c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/>
      <c r="BD90" s="115">
        <f>+BS15</f>
        <v>2020</v>
      </c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7" t="s">
        <v>211</v>
      </c>
      <c r="BU90" s="117"/>
      <c r="DX90" s="64"/>
      <c r="DY90" s="64"/>
      <c r="EA90" s="64"/>
    </row>
    <row r="91" spans="1:131" ht="15" customHeight="1">
      <c r="A91" s="111">
        <v>1</v>
      </c>
      <c r="B91" s="111"/>
      <c r="C91" s="111"/>
      <c r="D91" s="111"/>
      <c r="E91" s="111"/>
      <c r="F91" s="111"/>
      <c r="G91" s="111"/>
      <c r="H91" s="111">
        <v>2</v>
      </c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>
        <v>3</v>
      </c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>
        <v>4</v>
      </c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>
        <v>5</v>
      </c>
      <c r="BU91" s="111"/>
    </row>
    <row r="92" spans="1:131" ht="43.5" customHeight="1">
      <c r="A92" s="111">
        <v>1</v>
      </c>
      <c r="B92" s="111"/>
      <c r="C92" s="111"/>
      <c r="D92" s="111"/>
      <c r="E92" s="111"/>
      <c r="F92" s="111"/>
      <c r="G92" s="111"/>
      <c r="H92" s="75"/>
      <c r="I92" s="112" t="s">
        <v>212</v>
      </c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1" t="s">
        <v>4</v>
      </c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6">
        <v>178756.81700000001</v>
      </c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8"/>
      <c r="BU92" s="119"/>
    </row>
    <row r="93" spans="1:131" ht="20.100000000000001" customHeight="1">
      <c r="A93" s="111">
        <v>2</v>
      </c>
      <c r="B93" s="111"/>
      <c r="C93" s="111"/>
      <c r="D93" s="111"/>
      <c r="E93" s="111"/>
      <c r="F93" s="111"/>
      <c r="G93" s="111"/>
      <c r="H93" s="75"/>
      <c r="I93" s="112" t="s">
        <v>213</v>
      </c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1" t="s">
        <v>4</v>
      </c>
      <c r="AS93" s="111"/>
      <c r="AT93" s="111"/>
      <c r="AU93" s="111"/>
      <c r="AV93" s="111"/>
      <c r="AW93" s="111"/>
      <c r="AX93" s="111"/>
      <c r="AY93" s="111"/>
      <c r="AZ93" s="111"/>
      <c r="BA93" s="111"/>
      <c r="BB93" s="111"/>
      <c r="BC93" s="111"/>
      <c r="BD93" s="116">
        <v>24.698</v>
      </c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8"/>
      <c r="BU93" s="119"/>
      <c r="DL93" s="64"/>
    </row>
    <row r="94" spans="1:131" ht="20.100000000000001" customHeight="1">
      <c r="A94" s="111" t="s">
        <v>214</v>
      </c>
      <c r="B94" s="111"/>
      <c r="C94" s="111"/>
      <c r="D94" s="111"/>
      <c r="E94" s="111"/>
      <c r="F94" s="111"/>
      <c r="G94" s="111"/>
      <c r="H94" s="75"/>
      <c r="I94" s="112" t="s">
        <v>215</v>
      </c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1" t="s">
        <v>4</v>
      </c>
      <c r="AS94" s="111"/>
      <c r="AT94" s="111"/>
      <c r="AU94" s="111"/>
      <c r="AV94" s="111"/>
      <c r="AW94" s="111"/>
      <c r="AX94" s="111"/>
      <c r="AY94" s="111"/>
      <c r="AZ94" s="111"/>
      <c r="BA94" s="111"/>
      <c r="BB94" s="111"/>
      <c r="BC94" s="111"/>
      <c r="BD94" s="116">
        <v>24.698</v>
      </c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99" t="s">
        <v>267</v>
      </c>
      <c r="BU94" s="66"/>
    </row>
    <row r="95" spans="1:131" ht="20.100000000000001" customHeight="1">
      <c r="A95" s="111" t="s">
        <v>216</v>
      </c>
      <c r="B95" s="111"/>
      <c r="C95" s="111"/>
      <c r="D95" s="111"/>
      <c r="E95" s="111"/>
      <c r="F95" s="111"/>
      <c r="G95" s="111"/>
      <c r="H95" s="75"/>
      <c r="I95" s="112" t="s">
        <v>217</v>
      </c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1" t="s">
        <v>4</v>
      </c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6"/>
      <c r="BE95" s="116"/>
      <c r="BF95" s="116"/>
      <c r="BG95" s="116"/>
      <c r="BH95" s="116"/>
      <c r="BI95" s="116"/>
      <c r="BJ95" s="116"/>
      <c r="BK95" s="116"/>
      <c r="BL95" s="116"/>
      <c r="BM95" s="116"/>
      <c r="BN95" s="116"/>
      <c r="BO95" s="116"/>
      <c r="BP95" s="116"/>
      <c r="BQ95" s="116"/>
      <c r="BR95" s="116"/>
      <c r="BS95" s="116"/>
      <c r="BT95" s="118"/>
      <c r="BU95" s="119"/>
    </row>
    <row r="96" spans="1:131" ht="43.5" customHeight="1">
      <c r="A96" s="111">
        <v>4</v>
      </c>
      <c r="B96" s="111"/>
      <c r="C96" s="111"/>
      <c r="D96" s="111"/>
      <c r="E96" s="111"/>
      <c r="F96" s="111"/>
      <c r="G96" s="111"/>
      <c r="H96" s="75"/>
      <c r="I96" s="112" t="s">
        <v>218</v>
      </c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1" t="s">
        <v>4</v>
      </c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6">
        <f>+BD92+BD93</f>
        <v>178781.51500000001</v>
      </c>
      <c r="BE96" s="116"/>
      <c r="BF96" s="116"/>
      <c r="BG96" s="116"/>
      <c r="BH96" s="116"/>
      <c r="BI96" s="116"/>
      <c r="BJ96" s="116"/>
      <c r="BK96" s="116"/>
      <c r="BL96" s="116"/>
      <c r="BM96" s="116"/>
      <c r="BN96" s="116"/>
      <c r="BO96" s="116"/>
      <c r="BP96" s="116"/>
      <c r="BQ96" s="116"/>
      <c r="BR96" s="116"/>
      <c r="BS96" s="116"/>
      <c r="BT96" s="118"/>
      <c r="BU96" s="119"/>
    </row>
    <row r="97" spans="1:73" ht="28.5" customHeight="1">
      <c r="A97" s="111">
        <v>7</v>
      </c>
      <c r="B97" s="111"/>
      <c r="C97" s="111"/>
      <c r="D97" s="111"/>
      <c r="E97" s="111"/>
      <c r="F97" s="111"/>
      <c r="G97" s="111"/>
      <c r="H97" s="75"/>
      <c r="I97" s="112" t="s">
        <v>219</v>
      </c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1" t="s">
        <v>4</v>
      </c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6">
        <v>3403.0680000000002</v>
      </c>
      <c r="BE97" s="116"/>
      <c r="BF97" s="116"/>
      <c r="BG97" s="116"/>
      <c r="BH97" s="116"/>
      <c r="BI97" s="116"/>
      <c r="BJ97" s="116"/>
      <c r="BK97" s="116"/>
      <c r="BL97" s="116"/>
      <c r="BM97" s="116"/>
      <c r="BN97" s="116"/>
      <c r="BO97" s="116"/>
      <c r="BP97" s="116"/>
      <c r="BQ97" s="116"/>
      <c r="BR97" s="116"/>
      <c r="BS97" s="116"/>
      <c r="BT97" s="118"/>
      <c r="BU97" s="119"/>
    </row>
    <row r="102" spans="1:73" ht="15" customHeight="1">
      <c r="AL102" s="64"/>
    </row>
  </sheetData>
  <mergeCells count="228"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  <mergeCell ref="AR93:BC93"/>
    <mergeCell ref="A94:G94"/>
    <mergeCell ref="I94:AQ94"/>
    <mergeCell ref="AR94:BC94"/>
    <mergeCell ref="A95:G95"/>
    <mergeCell ref="I95:AQ95"/>
    <mergeCell ref="AR95:BC95"/>
    <mergeCell ref="A90:G90"/>
    <mergeCell ref="H90:AQ90"/>
    <mergeCell ref="AR90:BC90"/>
    <mergeCell ref="A91:G91"/>
    <mergeCell ref="H91:AQ91"/>
    <mergeCell ref="AR91:BC91"/>
    <mergeCell ref="A92:G92"/>
    <mergeCell ref="I92:AQ92"/>
    <mergeCell ref="AR92:BC92"/>
    <mergeCell ref="A96:G96"/>
    <mergeCell ref="I96:AQ96"/>
    <mergeCell ref="AR96:BC96"/>
    <mergeCell ref="A97:G97"/>
    <mergeCell ref="I97:AQ97"/>
    <mergeCell ref="AR97:BC97"/>
    <mergeCell ref="A88:BU88"/>
    <mergeCell ref="BD90:BS90"/>
    <mergeCell ref="BD91:BS91"/>
    <mergeCell ref="BD92:BS92"/>
    <mergeCell ref="BT90:BU90"/>
    <mergeCell ref="BT91:BU91"/>
    <mergeCell ref="BT92:BU92"/>
    <mergeCell ref="BT93:BU93"/>
    <mergeCell ref="BT95:BU95"/>
    <mergeCell ref="BT96:BU96"/>
    <mergeCell ref="BT97:BU97"/>
    <mergeCell ref="BD93:BS93"/>
    <mergeCell ref="BD94:BS94"/>
    <mergeCell ref="BD95:BS95"/>
    <mergeCell ref="BD96:BS96"/>
    <mergeCell ref="BD97:BS97"/>
    <mergeCell ref="A93:G93"/>
    <mergeCell ref="I93:AQ93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I42"/>
  <sheetViews>
    <sheetView showGridLines="0" view="pageBreakPreview" zoomScaleSheetLayoutView="100" workbookViewId="0">
      <selection sqref="A1:G1"/>
    </sheetView>
  </sheetViews>
  <sheetFormatPr defaultRowHeight="12.75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43" t="s">
        <v>244</v>
      </c>
      <c r="B1" s="143"/>
      <c r="C1" s="143"/>
      <c r="D1" s="143"/>
      <c r="E1" s="143"/>
      <c r="F1" s="143"/>
      <c r="G1" s="143"/>
    </row>
    <row r="2" spans="1:7">
      <c r="A2" s="3"/>
      <c r="B2" s="3"/>
      <c r="C2" s="3"/>
      <c r="D2" s="3"/>
      <c r="E2" s="3"/>
      <c r="F2" s="3"/>
      <c r="G2" s="67" t="s">
        <v>220</v>
      </c>
    </row>
    <row r="3" spans="1:7">
      <c r="A3" s="3"/>
      <c r="B3" s="3"/>
      <c r="C3" s="3"/>
      <c r="D3" s="3"/>
      <c r="E3" s="3"/>
      <c r="F3" s="3"/>
      <c r="G3" s="3" t="s">
        <v>11</v>
      </c>
    </row>
    <row r="4" spans="1:7" s="4" customFormat="1" ht="15">
      <c r="A4" s="144" t="s">
        <v>12</v>
      </c>
      <c r="B4" s="144" t="s">
        <v>13</v>
      </c>
      <c r="C4" s="145" t="str">
        <f>CONCATENATE('информация для раскрытия'!H3,"факт")</f>
        <v>2020факт</v>
      </c>
      <c r="D4" s="145"/>
      <c r="E4" s="145"/>
      <c r="F4" s="145"/>
      <c r="G4" s="145"/>
    </row>
    <row r="5" spans="1:7" s="4" customFormat="1" ht="15">
      <c r="A5" s="144"/>
      <c r="B5" s="144"/>
      <c r="C5" s="78" t="s">
        <v>14</v>
      </c>
      <c r="D5" s="78" t="s">
        <v>15</v>
      </c>
      <c r="E5" s="78" t="s">
        <v>16</v>
      </c>
      <c r="F5" s="78" t="s">
        <v>17</v>
      </c>
      <c r="G5" s="78" t="s">
        <v>18</v>
      </c>
    </row>
    <row r="6" spans="1:7" s="5" customFormat="1" ht="1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s="34" customFormat="1" ht="15">
      <c r="A7" s="23" t="s">
        <v>177</v>
      </c>
      <c r="B7" s="24" t="s">
        <v>178</v>
      </c>
      <c r="C7" s="22">
        <v>222.601</v>
      </c>
      <c r="D7" s="22">
        <v>199.685</v>
      </c>
      <c r="E7" s="22"/>
      <c r="F7" s="22">
        <v>217.76300000000001</v>
      </c>
      <c r="G7" s="22">
        <v>74.271000000000001</v>
      </c>
    </row>
    <row r="8" spans="1:7" s="68" customFormat="1" ht="15">
      <c r="A8" s="21" t="s">
        <v>5</v>
      </c>
      <c r="B8" s="25" t="s">
        <v>179</v>
      </c>
      <c r="C8" s="20">
        <v>222.601</v>
      </c>
      <c r="D8" s="20">
        <v>199.685</v>
      </c>
      <c r="E8" s="20"/>
      <c r="F8" s="20">
        <v>217.76300000000001</v>
      </c>
      <c r="G8" s="20">
        <v>74.271000000000001</v>
      </c>
    </row>
    <row r="9" spans="1:7" s="68" customFormat="1" ht="15">
      <c r="A9" s="21"/>
      <c r="B9" s="25" t="s">
        <v>180</v>
      </c>
      <c r="C9" s="21"/>
      <c r="D9" s="21"/>
      <c r="E9" s="21"/>
      <c r="F9" s="21"/>
      <c r="G9" s="21"/>
    </row>
    <row r="10" spans="1:7" s="68" customFormat="1" ht="15">
      <c r="A10" s="21"/>
      <c r="B10" s="25" t="s">
        <v>181</v>
      </c>
      <c r="C10" s="20">
        <v>199.685</v>
      </c>
      <c r="D10" s="20">
        <v>199.685</v>
      </c>
      <c r="E10" s="21"/>
      <c r="F10" s="20">
        <v>194.84700000000001</v>
      </c>
      <c r="G10" s="21"/>
    </row>
    <row r="11" spans="1:7" s="68" customFormat="1" ht="15">
      <c r="A11" s="21"/>
      <c r="B11" s="25" t="s">
        <v>182</v>
      </c>
      <c r="C11" s="20"/>
      <c r="D11" s="21"/>
      <c r="E11" s="20"/>
      <c r="F11" s="20"/>
      <c r="G11" s="21"/>
    </row>
    <row r="12" spans="1:7" s="68" customFormat="1" ht="15">
      <c r="A12" s="21"/>
      <c r="B12" s="25" t="s">
        <v>183</v>
      </c>
      <c r="C12" s="20">
        <v>22.916</v>
      </c>
      <c r="D12" s="21"/>
      <c r="E12" s="21"/>
      <c r="F12" s="20">
        <v>22.916</v>
      </c>
      <c r="G12" s="20">
        <v>74.271000000000001</v>
      </c>
    </row>
    <row r="13" spans="1:7" s="68" customFormat="1" ht="15">
      <c r="A13" s="21" t="s">
        <v>8</v>
      </c>
      <c r="B13" s="25" t="s">
        <v>184</v>
      </c>
      <c r="C13" s="20">
        <v>22.916</v>
      </c>
      <c r="D13" s="21"/>
      <c r="E13" s="21"/>
      <c r="F13" s="21">
        <v>22.916</v>
      </c>
      <c r="G13" s="21"/>
    </row>
    <row r="14" spans="1:7" s="68" customFormat="1" ht="30">
      <c r="A14" s="21" t="s">
        <v>9</v>
      </c>
      <c r="B14" s="25" t="s">
        <v>185</v>
      </c>
      <c r="C14" s="21"/>
      <c r="D14" s="21"/>
      <c r="E14" s="21"/>
      <c r="F14" s="21"/>
      <c r="G14" s="21"/>
    </row>
    <row r="15" spans="1:7" s="68" customFormat="1" ht="30">
      <c r="A15" s="21" t="s">
        <v>22</v>
      </c>
      <c r="B15" s="25" t="s">
        <v>186</v>
      </c>
      <c r="C15" s="20">
        <v>199.685</v>
      </c>
      <c r="D15" s="20">
        <v>199.685</v>
      </c>
      <c r="E15" s="20"/>
      <c r="F15" s="20"/>
      <c r="G15" s="20"/>
    </row>
    <row r="16" spans="1:7" s="34" customFormat="1" ht="15">
      <c r="A16" s="23" t="s">
        <v>187</v>
      </c>
      <c r="B16" s="26" t="s">
        <v>188</v>
      </c>
      <c r="C16" s="22">
        <v>9.0730000000000004</v>
      </c>
      <c r="D16" s="22">
        <v>4.8380000000000001</v>
      </c>
      <c r="E16" s="22"/>
      <c r="F16" s="22">
        <v>4.1120000000000001</v>
      </c>
      <c r="G16" s="22">
        <v>0.123</v>
      </c>
    </row>
    <row r="17" spans="1:9" s="68" customFormat="1" ht="15">
      <c r="A17" s="21"/>
      <c r="B17" s="25" t="s">
        <v>189</v>
      </c>
      <c r="C17" s="20">
        <v>4.08</v>
      </c>
      <c r="D17" s="20">
        <v>2.42</v>
      </c>
      <c r="E17" s="20"/>
      <c r="F17" s="20">
        <v>1.89</v>
      </c>
      <c r="G17" s="20">
        <v>0.17</v>
      </c>
    </row>
    <row r="18" spans="1:9" s="68" customFormat="1" ht="30">
      <c r="A18" s="21" t="s">
        <v>190</v>
      </c>
      <c r="B18" s="25" t="s">
        <v>191</v>
      </c>
      <c r="C18" s="20">
        <v>156.50399999999999</v>
      </c>
      <c r="D18" s="21"/>
      <c r="E18" s="21"/>
      <c r="F18" s="20">
        <v>82.358000000000004</v>
      </c>
      <c r="G18" s="20">
        <v>74.146000000000001</v>
      </c>
    </row>
    <row r="19" spans="1:9" s="34" customFormat="1" ht="15">
      <c r="A19" s="23" t="s">
        <v>192</v>
      </c>
      <c r="B19" s="26" t="s">
        <v>193</v>
      </c>
      <c r="C19" s="22">
        <v>213.52799999999999</v>
      </c>
      <c r="D19" s="22">
        <v>194.84700000000001</v>
      </c>
      <c r="E19" s="22"/>
      <c r="F19" s="22">
        <v>213.65100000000001</v>
      </c>
      <c r="G19" s="22">
        <v>74.147999999999996</v>
      </c>
      <c r="H19" s="69"/>
    </row>
    <row r="20" spans="1:9" s="68" customFormat="1" ht="30">
      <c r="A20" s="21" t="s">
        <v>19</v>
      </c>
      <c r="B20" s="25" t="s">
        <v>194</v>
      </c>
      <c r="C20" s="20">
        <v>33.871000000000002</v>
      </c>
      <c r="D20" s="21"/>
      <c r="E20" s="21"/>
      <c r="F20" s="20">
        <v>33.869</v>
      </c>
      <c r="G20" s="20">
        <v>2E-3</v>
      </c>
      <c r="H20" s="70"/>
    </row>
    <row r="21" spans="1:9" s="68" customFormat="1" ht="30">
      <c r="A21" s="21" t="s">
        <v>20</v>
      </c>
      <c r="B21" s="25" t="s">
        <v>260</v>
      </c>
      <c r="C21" s="20"/>
      <c r="D21" s="21"/>
      <c r="E21" s="21"/>
      <c r="F21" s="20"/>
      <c r="G21" s="20"/>
      <c r="H21" s="70"/>
    </row>
    <row r="22" spans="1:9" s="68" customFormat="1" ht="15">
      <c r="A22" s="21" t="s">
        <v>21</v>
      </c>
      <c r="B22" s="25" t="s">
        <v>261</v>
      </c>
      <c r="C22" s="21"/>
      <c r="D22" s="21"/>
      <c r="E22" s="21"/>
      <c r="F22" s="21"/>
      <c r="G22" s="21"/>
    </row>
    <row r="23" spans="1:9" s="68" customFormat="1" ht="15">
      <c r="A23" s="21" t="s">
        <v>263</v>
      </c>
      <c r="B23" s="25" t="s">
        <v>195</v>
      </c>
      <c r="C23" s="20"/>
      <c r="D23" s="21"/>
      <c r="E23" s="21"/>
      <c r="F23" s="20"/>
      <c r="G23" s="20"/>
      <c r="I23" s="98"/>
    </row>
    <row r="24" spans="1:9" ht="15">
      <c r="A24" s="21" t="s">
        <v>264</v>
      </c>
      <c r="B24" s="2" t="s">
        <v>262</v>
      </c>
      <c r="C24" s="31">
        <v>23.152999999999999</v>
      </c>
      <c r="D24" s="31"/>
      <c r="E24" s="31"/>
      <c r="F24" s="31">
        <v>23.152999999999999</v>
      </c>
      <c r="G24" s="12"/>
    </row>
    <row r="25" spans="1:9" ht="15">
      <c r="A25" s="8"/>
      <c r="B25" s="8"/>
      <c r="C25" s="8"/>
      <c r="D25" s="8"/>
      <c r="E25" s="8"/>
      <c r="F25" s="8"/>
      <c r="G25" s="8"/>
    </row>
    <row r="26" spans="1:9" ht="15.75">
      <c r="A26" s="143" t="s">
        <v>272</v>
      </c>
      <c r="B26" s="143"/>
      <c r="C26" s="143"/>
      <c r="D26" s="143"/>
      <c r="E26" s="143"/>
      <c r="F26" s="143"/>
      <c r="G26" s="143"/>
    </row>
    <row r="27" spans="1:9" ht="15">
      <c r="A27" s="8"/>
      <c r="B27" s="8"/>
      <c r="C27" s="8"/>
      <c r="D27" s="8"/>
      <c r="E27" s="8"/>
      <c r="F27" s="8"/>
      <c r="G27" s="8"/>
    </row>
    <row r="28" spans="1:9" s="4" customFormat="1" ht="15">
      <c r="A28" s="144" t="s">
        <v>12</v>
      </c>
      <c r="B28" s="144" t="s">
        <v>13</v>
      </c>
      <c r="C28" s="146" t="str">
        <f>+C4</f>
        <v>2020факт</v>
      </c>
      <c r="D28" s="147"/>
      <c r="E28" s="147"/>
      <c r="F28" s="147"/>
      <c r="G28" s="148"/>
    </row>
    <row r="29" spans="1:9" s="4" customFormat="1" ht="15">
      <c r="A29" s="144"/>
      <c r="B29" s="144"/>
      <c r="C29" s="78" t="s">
        <v>14</v>
      </c>
      <c r="D29" s="78" t="s">
        <v>15</v>
      </c>
      <c r="E29" s="78" t="s">
        <v>16</v>
      </c>
      <c r="F29" s="78" t="s">
        <v>17</v>
      </c>
      <c r="G29" s="78" t="s">
        <v>18</v>
      </c>
    </row>
    <row r="30" spans="1:9" s="5" customFormat="1" ht="15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  <c r="G30" s="10">
        <v>7</v>
      </c>
    </row>
    <row r="31" spans="1:9" s="6" customFormat="1" ht="15">
      <c r="A31" s="27" t="s">
        <v>196</v>
      </c>
      <c r="B31" s="28" t="s">
        <v>197</v>
      </c>
      <c r="C31" s="11">
        <v>37.722999999999999</v>
      </c>
      <c r="D31" s="11">
        <v>34.622999999999998</v>
      </c>
      <c r="E31" s="11"/>
      <c r="F31" s="11">
        <v>36.884</v>
      </c>
      <c r="G31" s="11">
        <v>10.122</v>
      </c>
    </row>
    <row r="32" spans="1:9" ht="15">
      <c r="A32" s="29" t="s">
        <v>5</v>
      </c>
      <c r="B32" s="30" t="s">
        <v>198</v>
      </c>
      <c r="C32" s="12">
        <v>37.722999999999999</v>
      </c>
      <c r="D32" s="12">
        <v>34.622999999999998</v>
      </c>
      <c r="E32" s="12"/>
      <c r="F32" s="12">
        <v>33.783999999999999</v>
      </c>
      <c r="G32" s="12">
        <v>10.122</v>
      </c>
    </row>
    <row r="33" spans="1:7" ht="15">
      <c r="A33" s="29" t="s">
        <v>8</v>
      </c>
      <c r="B33" s="30" t="s">
        <v>199</v>
      </c>
      <c r="C33" s="12">
        <v>3.1</v>
      </c>
      <c r="D33" s="12"/>
      <c r="E33" s="12"/>
      <c r="F33" s="12">
        <v>3.1</v>
      </c>
      <c r="G33" s="12"/>
    </row>
    <row r="34" spans="1:7" ht="30">
      <c r="A34" s="29"/>
      <c r="B34" s="30" t="s">
        <v>200</v>
      </c>
      <c r="C34" s="12"/>
      <c r="D34" s="12"/>
      <c r="E34" s="12"/>
      <c r="F34" s="12"/>
      <c r="G34" s="12"/>
    </row>
    <row r="35" spans="1:7" s="6" customFormat="1" ht="15">
      <c r="A35" s="29"/>
      <c r="B35" s="30" t="s">
        <v>201</v>
      </c>
      <c r="C35" s="11">
        <v>34.622999999999998</v>
      </c>
      <c r="D35" s="11">
        <v>34.622999999999998</v>
      </c>
      <c r="E35" s="11"/>
      <c r="F35" s="11"/>
      <c r="G35" s="11"/>
    </row>
    <row r="36" spans="1:7" ht="15">
      <c r="A36" s="27" t="s">
        <v>187</v>
      </c>
      <c r="B36" s="28" t="s">
        <v>202</v>
      </c>
      <c r="C36" s="12">
        <v>1.538</v>
      </c>
      <c r="D36" s="12">
        <v>0.83899999999999997</v>
      </c>
      <c r="E36" s="13"/>
      <c r="F36" s="12">
        <v>0.69699999999999995</v>
      </c>
      <c r="G36" s="12">
        <v>2E-3</v>
      </c>
    </row>
    <row r="37" spans="1:7" s="6" customFormat="1" ht="15">
      <c r="A37" s="29"/>
      <c r="B37" s="30" t="s">
        <v>203</v>
      </c>
      <c r="C37" s="11">
        <v>4.08</v>
      </c>
      <c r="D37" s="11">
        <v>2.42</v>
      </c>
      <c r="E37" s="11"/>
      <c r="F37" s="11">
        <v>1.89</v>
      </c>
      <c r="G37" s="11">
        <v>0.02</v>
      </c>
    </row>
    <row r="38" spans="1:7" s="6" customFormat="1" ht="30">
      <c r="A38" s="29" t="s">
        <v>190</v>
      </c>
      <c r="B38" s="30" t="s">
        <v>25</v>
      </c>
      <c r="C38" s="11">
        <v>23.114999999999998</v>
      </c>
      <c r="D38" s="11"/>
      <c r="E38" s="11"/>
      <c r="F38" s="11">
        <v>12.994999999999999</v>
      </c>
      <c r="G38" s="11">
        <v>10.119999999999999</v>
      </c>
    </row>
    <row r="39" spans="1:7" ht="15">
      <c r="A39" s="27" t="s">
        <v>192</v>
      </c>
      <c r="B39" s="28" t="s">
        <v>204</v>
      </c>
      <c r="C39" s="12">
        <v>36.185000000000002</v>
      </c>
      <c r="D39" s="12">
        <v>33.783999999999999</v>
      </c>
      <c r="E39" s="12"/>
      <c r="F39" s="12">
        <v>36.186999999999998</v>
      </c>
      <c r="G39" s="12">
        <v>10.119999999999999</v>
      </c>
    </row>
    <row r="40" spans="1:7" ht="45">
      <c r="A40" s="29" t="s">
        <v>19</v>
      </c>
      <c r="B40" s="30" t="s">
        <v>205</v>
      </c>
      <c r="C40" s="12">
        <v>8.77</v>
      </c>
      <c r="D40" s="12"/>
      <c r="E40" s="12"/>
      <c r="F40" s="12">
        <v>8.77</v>
      </c>
      <c r="G40" s="12">
        <v>0</v>
      </c>
    </row>
    <row r="41" spans="1:7" ht="30">
      <c r="A41" s="29" t="s">
        <v>20</v>
      </c>
      <c r="B41" s="30" t="s">
        <v>206</v>
      </c>
      <c r="C41" s="12"/>
      <c r="D41" s="12"/>
      <c r="E41" s="12"/>
      <c r="F41" s="12"/>
      <c r="G41" s="12"/>
    </row>
    <row r="42" spans="1:7" ht="15">
      <c r="A42" s="29" t="s">
        <v>21</v>
      </c>
      <c r="B42" s="30" t="s">
        <v>207</v>
      </c>
      <c r="C42" s="12">
        <v>4.3</v>
      </c>
      <c r="D42" s="31"/>
      <c r="E42" s="31"/>
      <c r="F42" s="12">
        <v>4.3</v>
      </c>
      <c r="G42" s="31"/>
    </row>
  </sheetData>
  <mergeCells count="8">
    <mergeCell ref="A1:G1"/>
    <mergeCell ref="A4:A5"/>
    <mergeCell ref="B4:B5"/>
    <mergeCell ref="C4:G4"/>
    <mergeCell ref="A28:A29"/>
    <mergeCell ref="B28:B29"/>
    <mergeCell ref="C28:G28"/>
    <mergeCell ref="A26:G26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showGridLines="0" view="pageBreakPreview" zoomScaleSheetLayoutView="100" workbookViewId="0">
      <selection sqref="A1:B1"/>
    </sheetView>
  </sheetViews>
  <sheetFormatPr defaultRowHeight="15"/>
  <cols>
    <col min="1" max="1" width="65.5703125" style="8" customWidth="1"/>
    <col min="2" max="2" width="19.7109375" style="8" customWidth="1"/>
    <col min="3" max="3" width="14.5703125" style="8" customWidth="1"/>
    <col min="4" max="16384" width="9.140625" style="8"/>
  </cols>
  <sheetData>
    <row r="1" spans="1:5">
      <c r="A1" s="149" t="s">
        <v>273</v>
      </c>
      <c r="B1" s="149"/>
    </row>
    <row r="2" spans="1:5" s="76" customFormat="1">
      <c r="B2" s="77" t="s">
        <v>220</v>
      </c>
    </row>
    <row r="3" spans="1:5">
      <c r="A3" s="43"/>
      <c r="B3" s="19"/>
    </row>
    <row r="4" spans="1:5" ht="30">
      <c r="A4" s="10" t="s">
        <v>1</v>
      </c>
      <c r="B4" s="79" t="s">
        <v>245</v>
      </c>
    </row>
    <row r="5" spans="1:5" ht="18" customHeight="1">
      <c r="A5" s="2" t="s">
        <v>26</v>
      </c>
      <c r="B5" s="10">
        <v>2.22146</v>
      </c>
    </row>
    <row r="6" spans="1:5" ht="18" customHeight="1">
      <c r="A6" s="2" t="s">
        <v>23</v>
      </c>
      <c r="B6" s="72">
        <f>+B5/(B5+B7)</f>
        <v>3.749586888176748E-2</v>
      </c>
      <c r="E6" s="44"/>
    </row>
    <row r="7" spans="1:5" ht="18" customHeight="1">
      <c r="A7" s="2" t="s">
        <v>24</v>
      </c>
      <c r="B7" s="73">
        <f>+'3'!C20+'3'!C24</f>
        <v>57.024000000000001</v>
      </c>
    </row>
    <row r="8" spans="1:5" ht="18" customHeight="1">
      <c r="A8" s="2" t="s">
        <v>27</v>
      </c>
      <c r="B8" s="73">
        <f>+B9/B5</f>
        <v>2133.0390824052652</v>
      </c>
    </row>
    <row r="9" spans="1:5" ht="18" customHeight="1">
      <c r="A9" s="2" t="s">
        <v>256</v>
      </c>
      <c r="B9" s="73">
        <v>4738.4610000000002</v>
      </c>
    </row>
    <row r="10" spans="1:5" ht="18" customHeight="1">
      <c r="A10" s="85"/>
      <c r="B10" s="95"/>
    </row>
    <row r="11" spans="1:5">
      <c r="A11" s="85" t="s">
        <v>10</v>
      </c>
      <c r="B11" s="45"/>
    </row>
    <row r="12" spans="1:5" ht="33.75" customHeight="1">
      <c r="A12" s="150" t="s">
        <v>274</v>
      </c>
      <c r="B12" s="150"/>
    </row>
    <row r="13" spans="1:5">
      <c r="A13" s="85"/>
      <c r="B13" s="85"/>
    </row>
    <row r="14" spans="1:5" ht="11.25" customHeight="1">
      <c r="A14" s="45"/>
      <c r="B14" s="45"/>
    </row>
    <row r="15" spans="1:5" ht="37.5" customHeight="1">
      <c r="A15" s="150" t="s">
        <v>300</v>
      </c>
      <c r="B15" s="150"/>
    </row>
    <row r="16" spans="1:5">
      <c r="A16" s="78" t="s">
        <v>254</v>
      </c>
      <c r="B16" s="78" t="s">
        <v>255</v>
      </c>
    </row>
    <row r="17" spans="1:2">
      <c r="A17" s="78">
        <v>2020</v>
      </c>
      <c r="B17" s="94">
        <v>4</v>
      </c>
    </row>
    <row r="18" spans="1:2">
      <c r="A18" s="78">
        <v>2021</v>
      </c>
      <c r="B18" s="94">
        <v>4</v>
      </c>
    </row>
    <row r="19" spans="1:2">
      <c r="A19" s="78">
        <v>2022</v>
      </c>
      <c r="B19" s="94">
        <v>4</v>
      </c>
    </row>
    <row r="20" spans="1:2">
      <c r="A20" s="78">
        <v>2023</v>
      </c>
      <c r="B20" s="94">
        <v>4</v>
      </c>
    </row>
    <row r="21" spans="1:2">
      <c r="A21" s="78">
        <v>2024</v>
      </c>
      <c r="B21" s="94">
        <v>4</v>
      </c>
    </row>
  </sheetData>
  <mergeCells count="3">
    <mergeCell ref="A1:B1"/>
    <mergeCell ref="A15:B15"/>
    <mergeCell ref="A12:B12"/>
  </mergeCells>
  <hyperlinks>
    <hyperlink ref="B2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showGridLines="0" view="pageBreakPreview" zoomScaleNormal="100" zoomScaleSheetLayoutView="100" workbookViewId="0"/>
  </sheetViews>
  <sheetFormatPr defaultRowHeight="15"/>
  <cols>
    <col min="1" max="16384" width="9.140625" style="8"/>
  </cols>
  <sheetData>
    <row r="1" spans="1:8">
      <c r="A1" s="38" t="s">
        <v>275</v>
      </c>
      <c r="H1" s="19" t="s">
        <v>220</v>
      </c>
    </row>
    <row r="3" spans="1:8">
      <c r="A3" s="71" t="s">
        <v>28</v>
      </c>
    </row>
    <row r="5" spans="1:8">
      <c r="A5" s="71" t="s">
        <v>30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showGridLines="0" view="pageBreakPreview" zoomScaleNormal="100" zoomScaleSheetLayoutView="100" workbookViewId="0"/>
  </sheetViews>
  <sheetFormatPr defaultRowHeight="12.75"/>
  <cols>
    <col min="1" max="1" width="9.140625" style="14" customWidth="1"/>
    <col min="2" max="7" width="9.140625" style="14"/>
    <col min="8" max="8" width="7.85546875" style="14" customWidth="1"/>
    <col min="9" max="9" width="12.7109375" style="14" customWidth="1"/>
    <col min="10" max="10" width="7.42578125" style="14" customWidth="1"/>
    <col min="11" max="11" width="11.140625" style="14" customWidth="1"/>
    <col min="12" max="12" width="29.5703125" style="14" customWidth="1"/>
    <col min="13" max="13" width="13.140625" style="14" customWidth="1"/>
    <col min="14" max="16384" width="9.140625" style="14"/>
  </cols>
  <sheetData>
    <row r="1" spans="1:12" ht="22.5" customHeight="1">
      <c r="L1" s="32" t="s">
        <v>220</v>
      </c>
    </row>
    <row r="2" spans="1:12" ht="15.75">
      <c r="A2" s="152" t="s">
        <v>175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12" ht="12" customHeight="1"/>
    <row r="4" spans="1:12" ht="48" customHeight="1">
      <c r="A4" s="151" t="s">
        <v>301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12" customHeight="1"/>
    <row r="6" spans="1:12" ht="15.75">
      <c r="A6" s="156" t="s">
        <v>174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</row>
    <row r="7" spans="1:12" ht="15" customHeight="1">
      <c r="A7" s="157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</row>
    <row r="8" spans="1:12" ht="15" customHeight="1">
      <c r="A8" s="158" t="s">
        <v>160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</row>
    <row r="9" spans="1:12" s="15" customFormat="1" ht="15" customHeight="1">
      <c r="A9" s="159" t="s">
        <v>161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 ht="106.5" customHeight="1">
      <c r="A10" s="155" t="s">
        <v>162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</row>
    <row r="11" spans="1:12" ht="30" customHeight="1">
      <c r="A11" s="155" t="s">
        <v>163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</row>
    <row r="12" spans="1:12" ht="30" customHeight="1">
      <c r="A12" s="155" t="s">
        <v>265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</row>
    <row r="13" spans="1:12" ht="15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5" customHeight="1">
      <c r="A14" s="158" t="s">
        <v>164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</row>
    <row r="15" spans="1:12" s="18" customFormat="1" ht="78" customHeight="1">
      <c r="A15" s="153" t="s">
        <v>165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</row>
    <row r="16" spans="1:12" s="18" customFormat="1" ht="45.75" customHeight="1">
      <c r="A16" s="153" t="s">
        <v>166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</row>
    <row r="17" spans="1:13" s="18" customFormat="1" ht="31.5" customHeight="1">
      <c r="A17" s="161" t="s">
        <v>167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</row>
    <row r="18" spans="1:13" s="18" customFormat="1" ht="48.75" customHeight="1">
      <c r="A18" s="153" t="s">
        <v>168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</row>
    <row r="19" spans="1:13" s="18" customFormat="1" ht="45" customHeight="1">
      <c r="A19" s="153" t="s">
        <v>169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</row>
    <row r="20" spans="1:13" s="18" customFormat="1" ht="15">
      <c r="A20" s="153" t="s">
        <v>170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</row>
    <row r="21" spans="1:13" s="18" customFormat="1" ht="75.75" customHeight="1">
      <c r="A21" s="154" t="s">
        <v>171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</row>
    <row r="22" spans="1:13" s="18" customFormat="1" ht="33" customHeight="1">
      <c r="A22" s="153" t="s">
        <v>172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</row>
    <row r="23" spans="1:13" s="18" customFormat="1" ht="48" customHeight="1">
      <c r="A23" s="153" t="s">
        <v>173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</row>
    <row r="24" spans="1:13" ht="15" customHeight="1">
      <c r="A24" s="157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</row>
    <row r="25" spans="1:13" s="37" customFormat="1" ht="30" customHeight="1">
      <c r="A25" s="160" t="s">
        <v>241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93" t="s">
        <v>253</v>
      </c>
      <c r="M25" s="74"/>
    </row>
  </sheetData>
  <mergeCells count="21">
    <mergeCell ref="A25:K25"/>
    <mergeCell ref="A24:L24"/>
    <mergeCell ref="A22:L22"/>
    <mergeCell ref="A23:L23"/>
    <mergeCell ref="A12:L12"/>
    <mergeCell ref="A14:L14"/>
    <mergeCell ref="A15:L15"/>
    <mergeCell ref="A16:L16"/>
    <mergeCell ref="A17:L17"/>
    <mergeCell ref="A18:L18"/>
    <mergeCell ref="A4:L4"/>
    <mergeCell ref="A2:L2"/>
    <mergeCell ref="A19:L19"/>
    <mergeCell ref="A20:L20"/>
    <mergeCell ref="A21:L21"/>
    <mergeCell ref="A11:L11"/>
    <mergeCell ref="A6:L6"/>
    <mergeCell ref="A7:L7"/>
    <mergeCell ref="A8:L8"/>
    <mergeCell ref="A9:L9"/>
    <mergeCell ref="A10:L10"/>
  </mergeCells>
  <hyperlinks>
    <hyperlink ref="L1" location="'информация для раскрытия'!A1" display="'информация для раскрытия'!A1"/>
    <hyperlink ref="L25" r:id="rId1"/>
  </hyperlinks>
  <pageMargins left="0.7" right="0.7" top="0.75" bottom="0.75" header="0.3" footer="0.3"/>
  <pageSetup paperSize="9" scale="6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showGridLines="0" view="pageBreakPreview" zoomScaleNormal="100" zoomScaleSheetLayoutView="100" workbookViewId="0"/>
  </sheetViews>
  <sheetFormatPr defaultRowHeight="15"/>
  <cols>
    <col min="1" max="1" width="13.5703125" style="8" customWidth="1"/>
    <col min="2" max="2" width="12.5703125" style="8" customWidth="1"/>
    <col min="3" max="3" width="12.85546875" style="8" customWidth="1"/>
    <col min="4" max="4" width="13.28515625" style="8" customWidth="1"/>
    <col min="5" max="5" width="12.42578125" style="8" customWidth="1"/>
    <col min="6" max="6" width="10.85546875" style="8" customWidth="1"/>
    <col min="7" max="7" width="11.5703125" style="8" customWidth="1"/>
    <col min="8" max="16384" width="9.140625" style="8"/>
  </cols>
  <sheetData>
    <row r="1" spans="1:7">
      <c r="A1" s="38" t="s">
        <v>232</v>
      </c>
      <c r="G1" s="19" t="s">
        <v>220</v>
      </c>
    </row>
    <row r="3" spans="1:7" ht="62.25" customHeight="1">
      <c r="A3" s="150" t="s">
        <v>235</v>
      </c>
      <c r="B3" s="150"/>
      <c r="C3" s="150"/>
      <c r="D3" s="150"/>
      <c r="E3" s="150"/>
      <c r="F3" s="150"/>
      <c r="G3" s="150"/>
    </row>
    <row r="5" spans="1:7">
      <c r="A5" s="32" t="s">
        <v>253</v>
      </c>
    </row>
  </sheetData>
  <mergeCells count="1">
    <mergeCell ref="A3:G3"/>
  </mergeCells>
  <hyperlinks>
    <hyperlink ref="G1" location="'информация для раскрытия'!A1" display="'информация для раскрытия'!A1"/>
    <hyperlink ref="A5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2" width="9.140625" style="8"/>
    <col min="3" max="3" width="12.42578125" style="8" customWidth="1"/>
    <col min="4" max="4" width="9.140625" style="8"/>
    <col min="5" max="5" width="11.140625" style="8" customWidth="1"/>
    <col min="6" max="6" width="9.140625" style="8"/>
    <col min="7" max="8" width="13" style="8" customWidth="1"/>
    <col min="9" max="16384" width="9.140625" style="8"/>
  </cols>
  <sheetData>
    <row r="1" spans="1:8">
      <c r="H1" s="32" t="s">
        <v>220</v>
      </c>
    </row>
    <row r="2" spans="1:8" ht="54.75" customHeight="1">
      <c r="A2" s="162" t="s">
        <v>243</v>
      </c>
      <c r="B2" s="162"/>
      <c r="C2" s="162"/>
      <c r="D2" s="162"/>
      <c r="E2" s="162"/>
      <c r="F2" s="162"/>
      <c r="G2" s="162"/>
      <c r="H2" s="162"/>
    </row>
    <row r="3" spans="1:8" s="38" customFormat="1" ht="15.75" customHeight="1">
      <c r="A3" s="163" t="s">
        <v>251</v>
      </c>
      <c r="B3" s="164"/>
      <c r="C3" s="164"/>
      <c r="D3" s="164"/>
      <c r="E3" s="164"/>
      <c r="F3" s="164"/>
      <c r="G3" s="164"/>
      <c r="H3" s="164"/>
    </row>
  </sheetData>
  <mergeCells count="2">
    <mergeCell ref="A2:H2"/>
    <mergeCell ref="A3:H3"/>
  </mergeCells>
  <hyperlinks>
    <hyperlink ref="A3" r:id="rId1"/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showGridLines="0" view="pageBreakPreview" zoomScaleNormal="100" zoomScaleSheetLayoutView="100" workbookViewId="0">
      <selection activeCell="C48" sqref="C48"/>
    </sheetView>
  </sheetViews>
  <sheetFormatPr defaultRowHeight="12.75"/>
  <cols>
    <col min="7" max="7" width="17.28515625" customWidth="1"/>
  </cols>
  <sheetData>
    <row r="1" spans="1:7">
      <c r="G1" s="32" t="s">
        <v>220</v>
      </c>
    </row>
    <row r="2" spans="1:7" s="8" customFormat="1" ht="15">
      <c r="A2" s="8" t="s">
        <v>268</v>
      </c>
    </row>
    <row r="4" spans="1:7" ht="15">
      <c r="A4" s="8" t="s">
        <v>269</v>
      </c>
    </row>
  </sheetData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showGridLines="0" view="pageBreakPreview" zoomScaleNormal="100" zoomScaleSheetLayoutView="100" workbookViewId="0"/>
  </sheetViews>
  <sheetFormatPr defaultRowHeight="15"/>
  <cols>
    <col min="1" max="4" width="9.140625" style="8"/>
    <col min="5" max="5" width="9.28515625" style="8" customWidth="1"/>
    <col min="6" max="7" width="9.140625" style="8"/>
    <col min="8" max="8" width="13" style="8" customWidth="1"/>
    <col min="9" max="9" width="13.140625" style="8" customWidth="1"/>
    <col min="10" max="16384" width="9.140625" style="8"/>
  </cols>
  <sheetData>
    <row r="1" spans="1:9">
      <c r="I1" s="32" t="s">
        <v>220</v>
      </c>
    </row>
    <row r="2" spans="1:9" ht="82.5" customHeight="1">
      <c r="A2" s="165" t="s">
        <v>302</v>
      </c>
      <c r="B2" s="165"/>
      <c r="C2" s="165"/>
      <c r="D2" s="165"/>
      <c r="E2" s="165"/>
      <c r="F2" s="165"/>
      <c r="G2" s="165"/>
      <c r="H2" s="165"/>
      <c r="I2" s="165"/>
    </row>
    <row r="3" spans="1:9" ht="20.25" customHeight="1">
      <c r="A3" s="166" t="s">
        <v>253</v>
      </c>
      <c r="B3" s="167"/>
      <c r="C3" s="167"/>
      <c r="D3" s="167"/>
      <c r="E3" s="167"/>
      <c r="F3" s="167"/>
      <c r="G3" s="167"/>
      <c r="H3" s="167"/>
      <c r="I3" s="167"/>
    </row>
  </sheetData>
  <mergeCells count="2">
    <mergeCell ref="A2:I2"/>
    <mergeCell ref="A3:I3"/>
  </mergeCells>
  <hyperlinks>
    <hyperlink ref="A3" r:id="rId1"/>
    <hyperlink ref="I1" location="'информация для раскрытия'!A1" display="'информация для раскрытия'!A1"/>
  </hyperlinks>
  <pageMargins left="0.98425196850393704" right="0.39370078740157483" top="0.78740157480314965" bottom="0.78740157480314965" header="0" footer="0"/>
  <pageSetup paperSize="9" scale="9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showGridLines="0" view="pageBreakPreview" zoomScaleNormal="100" zoomScaleSheetLayoutView="100" workbookViewId="0"/>
  </sheetViews>
  <sheetFormatPr defaultRowHeight="12.75"/>
  <cols>
    <col min="9" max="9" width="5.140625" customWidth="1"/>
    <col min="10" max="10" width="11.85546875" customWidth="1"/>
  </cols>
  <sheetData>
    <row r="1" spans="1:10" s="8" customFormat="1" ht="15">
      <c r="A1" s="38" t="s">
        <v>257</v>
      </c>
      <c r="J1" s="32" t="s">
        <v>220</v>
      </c>
    </row>
    <row r="2" spans="1:10" s="96" customFormat="1" ht="14.25"/>
    <row r="3" spans="1:10" s="8" customFormat="1" ht="62.25" customHeight="1">
      <c r="A3" s="168" t="s">
        <v>266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s="8" customFormat="1" ht="15"/>
    <row r="5" spans="1:10" s="8" customFormat="1" ht="15">
      <c r="A5" s="97" t="s">
        <v>258</v>
      </c>
      <c r="B5" s="32" t="s">
        <v>259</v>
      </c>
    </row>
  </sheetData>
  <mergeCells count="1">
    <mergeCell ref="A3:J3"/>
  </mergeCells>
  <hyperlinks>
    <hyperlink ref="J1" location="'информация для раскрытия'!A1" display="'информация для раскрытия'!A1"/>
  </hyperlinks>
  <pageMargins left="0.7" right="0.7" top="0.75" bottom="0.75" header="0.3" footer="0.3"/>
  <pageSetup paperSize="9" scale="97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ydvdKqtrlvDIwr2G7Wp3x8TWZu8mm4IGlVlsB2tW/cc=</DigestValue>
    </Reference>
    <Reference URI="#idOfficeObject" Type="http://www.w3.org/2000/09/xmldsig#Object">
      <DigestMethod Algorithm="urn:ietf:params:xml:ns:cpxmlsec:algorithms:gostr34112012-256"/>
      <DigestValue>l0T4dmDXqocjQEVLEtQCvrtZOHz/uDvj1JjSwDV52FQ=</DigestValue>
    </Reference>
    <Reference URI="#idValidSigLnImg" Type="http://www.w3.org/2000/09/xmldsig#Object">
      <DigestMethod Algorithm="urn:ietf:params:xml:ns:cpxmlsec:algorithms:gostr34112012-256"/>
      <DigestValue>e19WxyafWUW+MZU4MPyWLlMs99hQIdIsf54yEi60z1g=</DigestValue>
    </Reference>
    <Reference URI="#idInvalidSigLnImg" Type="http://www.w3.org/2000/09/xmldsig#Object">
      <DigestMethod Algorithm="urn:ietf:params:xml:ns:cpxmlsec:algorithms:gostr34112012-256"/>
      <DigestValue>4+wkCmphsExiWImBWL1b+wlFdBc8Cwo9VA2lXcBTuuU=</DigestValue>
    </Reference>
  </SignedInfo>
  <SignatureValue>ZWiNNBQcj0NMhkrKyxOlNK6wXF5t7rTCeh6XKOFnOtAVqjnIgAzwc4fYLrsUOhLK
Fe2rgKJ3aq0w0iblAbw7SQ==</SignatureValue>
  <KeyInfo>
    <X509Data>
      <X509Certificate>MIIJmTCCCUagAwIBAgIRARy4ogCjq++1Q8+CVpS3xJwwCgYIKoUDBwEBAwIwggF6
MSAwHgYJKoZIhvcNAQkBFhF1Y0BzZWNyZXQtbmV0Lm5ldDEYMBYGBSqFA2QBEg0x
MTAyMjI1MDExMDIwMRowGAYIKoUDA4EDAQESDDAwMjIyNTExMzA5MjELMAkGA1UE
BhMCUlUxJzAlBgNVBAgMHjIyINCQ0LvRgtCw0LnRgdC60LjQuSDQutGA0LDQuTEX
MBUGA1UEBwwO0JHQsNGA0L3QsNGD0LsxUTBPBgNVBAkMSNC/0YDQvtGB0L/QtdC6
0YIg0KHRgtGA0L7QuNGC0LXQu9C10LksINC00L7QvCAxMTcsINC/0L7QvNC10YnQ
tdC90LjQtSA2MDEwMC4GA1UECwwn0KPQtNC+0YHRgtC+0LLQtdGA0Y/RjtGJ0LjQ
uSDRhtC10L3RgtGAMSUwIwYDVQQKDBzQntCe0J4gItCm0JjQkS3QodC10YDQstC4
0YEiMSUwIwYDVQQDDBzQntCe0J4gItCm0JjQkS3QodC10YDQstC40YEiMB4XDTIw
MDQyMDA5NDIyN1oXDTIxMDcyMDA5MzExNlowggHfMTAwLgYJKoZIhvcNAQkCDCE1
NTA2MDA3NDE5LTU1MDYwMTAwMS0wMDIzMzUyMTE3MDAxKTAnBgkqhkiG9w0BCQEW
GnZ5c290c2tpeUBjb3JkaWFudC1vbXNrLnJ1MRowGAYIKoUDA4EDAQESDDAwNTUw
NjAwNzQxOTEWMBQGBSqFA2QDEgswMjMzNTIxMTcwMDEYMBYGBSqFA2QBEg0xMDI1
NTAxMjQ0Nzc5MTAwLgYDVQQMDCfQs9C10L3QtdGA0LDQu9GM0L3Ri9C5INC00LjR
gNC10LrRgtC+0YAxIDAeBgNVBAoMF9CQ0J4gItCe0JzQodCa0KjQmNCd0JAiMTAw
LgYDVQQJDCfQo9CbINCfLtCSLtCR0KPQlNCV0KDQmtCY0J3QkCwg0JTQntCcIDIx
ETAPBgNVBAcMCNCe0LzRgdC6MScwJQYDVQQIDB41NSDQntC80YHQutCw0Y8g0L7Q
sdC70LDRgdGC0YwxCzAJBgNVBAYTAlJVMSgwJgYDVQQqDB/Qm9Cw0YDQuNGB0LAg
0JHQvtGA0LjRgdC+0LLQvdCwMRcwFQYDVQQEDA7Qk9GA0LjRiNC40L3QsDEgMB4G
A1UEAwwX0JDQniAi0J7QnNCh0JrQqNCY0J3QkCIwZjAfBggqhQMHAQEBATATBgcq
hQMCAiQABggqhQMHAQECAgNDAARAMpBCO7S2RasxfJ8rPE8sEh+9sS6nMfaieZ5f
jVtZtcCV4n2qZPSMiEt/ghikcghBhXoXTEAkvvSECpIVvv+KQqOCBTUwggUxMA4G
A1UdDwEB/wQEAwIE8DAlBgNVHREEHjAcgRp2eXNvdHNraXlAY29yZGlhbnQtb21z
ay5ydTATBgNVHSAEDDAKMAgGBiqFA2RxATBKBgNVHSUEQzBBBggrBgEFBQcDAgYH
KoUDAgIiBgYIKwYBBQUHAwQGByqFAwMHg3QGByqFAwMHCAEGCCqFAwMHAQEBBgYq
hQMDBwEwgYoGCCsGAQUFBwEBBH4wfDA8BggrBgEFBQcwAoYwaHR0cDovL2NpYi1z
ZXJ2aWNlLnJ1L2ZpbGVzL2NpYi1zZXJ2aWNlLTIwMTkuY3J0MDwGCCsGAQUFBzAC
hjBodHRwOi8vc2VjcmV0LW5ldC5uZXQvZmlsZXMvY2liLXNlcnZpY2UtMjAxOS5j
cnQwKwYDVR0QBCQwIoAPMjAyMDA0MjAwOTQyMjZagQ8yMDIxMDcyMDA5MzExNlow
ggEzBgUqhQNkcASCASgwggEkDCsi0JrRgNC40L/RgtC+0J/RgNC+IENTUCIgKNCy
0LXRgNGB0LjRjyA0LjApDFMi0KPQtNC+0YHRgtC+0LLQtdGA0Y/RjtGJ0LjQuSDR
htC10L3RgtGAICLQmtGA0LjQv9GC0L7Qn9GA0L4g0KPQpiIg0LLQtdGA0YHQuNC4
IDIuMAxP0KHQtdGA0YLQuNGE0LjQutCw0YIg0YHQvtC+0YLQstC10YLRgdGC0LLQ
uNGPIOKEliDQodCkLzEyNC0zMzgwINC+0YIgMTEuMDUuMjAxOAxP0KHQtdGA0YLQ
uNGE0LjQutCw0YIg0YHQvtC+0YLQstC10YLRgdGC0LLQuNGPIOKEliDQodCkLzEy
OC0zNTkyINC+0YIgMTcuMTAuMjAxODAjBgUqhQNkbwQaDBgi0JrRgNC40L/RgtC+
0J/RgNC+IENTUCIweQYDVR0fBHIwcDA2oDSgMoYwaHR0cDovL2NpYi1zZXJ2aWNl
LnJ1L2ZpbGVzL2NpYi1zZXJ2aWNlLTIwMTkuY3JsMDagNKAyhjBodHRwOi8vc2Vj
cmV0LW5ldC5uZXQvZmlsZXMvY2liLXNlcnZpY2UtMjAxOS5jcmwwgYIGByqFAwIC
MQIEdzB1MGUWQGh0dHBzOi8vY2Eua29udHVyLnJ1L2Fib3V0L2RvY3VtZW50cy9j
cnlwdG9wcm8tbGljZW5zZS1xdWFsaWZpZWQMHdCh0JrQkSDQmtC+0L3RgtGD0YAg
0Lgg0JTQl9CeAwIF4AQMRcG0M10s2AQIcx7cMIIBYAYDVR0jBIIBVzCCAVOAFPmf
1bB+wUz+7lXnaKmFGLiBvddnoYIBLKSCASgwggEkMR4wHAYJKoZIhvcNAQkBFg9k
aXRAbWluc3Z5YXoucnUxCzAJBgNVBAYTAlJVMRgwFgYDVQQIDA83NyDQnNC+0YHQ
utCy0LAxGTAXBgNVBAcMENCzLiDQnNC+0YHQutCy0LAxLjAsBgNVBAkMJdGD0LvQ
uNGG0LAg0KLQstC10YDRgdC60LDRjywg0LTQvtC8IDcxLDAqBgNVBAoMI9Cc0LjQ
vdC60L7QvNGB0LLRj9C30Ywg0KDQvtGB0YHQuNC4MRgwFgYFKoUDZAESDTEwNDc3
MDIwMjY3MDExGjAYBggqhQMDgQMBARIMMDA3NzEwNDc0Mzc1MSwwKgYDVQQDDCPQ
nNC40L3QutC+0LzRgdCy0Y/Qt9GMINCg0L7RgdGB0LjQuIILAJkvUScAAAAAAuww
HQYDVR0OBBYEFIAn0CKeoO0KJPQI/1jwSiK+YiSgMAoGCCqFAwcBAQMCA0EAHDJi
2grm++w4NJYPWPHl4NwKeHFrN6ybfGiWKc6zLqjJSBrgFUip6D2aQ7+rdMv372Z0
4ArY183Cg2xnVX4HXA==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X8a/1M0dY64P/+ovo7iVWyqxcfw=</DigestValue>
      </Reference>
      <Reference URI="/xl/calcChain.xml?ContentType=application/vnd.openxmlformats-officedocument.spreadsheetml.calcChain+xml">
        <DigestMethod Algorithm="http://www.w3.org/2000/09/xmldsig#sha1"/>
        <DigestValue>sS76QkF8Akl4BM5jZ3IkEn2gbBg=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L6QLFY+xq079C/i1X/LP5OlzRqM=</DigestValue>
      </Reference>
      <Reference URI="/xl/media/image1.emf?ContentType=image/x-emf">
        <DigestMethod Algorithm="http://www.w3.org/2000/09/xmldsig#sha1"/>
        <DigestValue>6Lq1zuSbBNmPN6J7qc+pah42r0s=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CTjbbEpyey22AukuUOak0KjXrRc=</DigestValue>
      </Reference>
      <Reference URI="/xl/styles.xml?ContentType=application/vnd.openxmlformats-officedocument.spreadsheetml.styles+xml">
        <DigestMethod Algorithm="http://www.w3.org/2000/09/xmldsig#sha1"/>
        <DigestValue>/09dD1Ua+JOa7vS9owtzwAlaDUs=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jKLDfpy9nHHy4U8BG0FjfVpmzow=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Zgfmklug+l+zw14YLAjm1W69oWk=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C13Eq6sIwjM1A5zYbIuD2Q6wf70=</DigestValue>
      </Reference>
      <Reference URI="/xl/worksheets/sheet1.xml?ContentType=application/vnd.openxmlformats-officedocument.spreadsheetml.worksheet+xml">
        <DigestMethod Algorithm="http://www.w3.org/2000/09/xmldsig#sha1"/>
        <DigestValue>1dorQeLtM4WznziHoSv0Mu/Sjj8=</DigestValue>
      </Reference>
      <Reference URI="/xl/worksheets/sheet10.xml?ContentType=application/vnd.openxmlformats-officedocument.spreadsheetml.worksheet+xml">
        <DigestMethod Algorithm="http://www.w3.org/2000/09/xmldsig#sha1"/>
        <DigestValue>8TZTqkVwMVQZLpD/YUZHxMTOyv0=</DigestValue>
      </Reference>
      <Reference URI="/xl/worksheets/sheet11.xml?ContentType=application/vnd.openxmlformats-officedocument.spreadsheetml.worksheet+xml">
        <DigestMethod Algorithm="http://www.w3.org/2000/09/xmldsig#sha1"/>
        <DigestValue>XD55fBnMXZNPHVT9gl01nHd2uYk=</DigestValue>
      </Reference>
      <Reference URI="/xl/worksheets/sheet12.xml?ContentType=application/vnd.openxmlformats-officedocument.spreadsheetml.worksheet+xml">
        <DigestMethod Algorithm="http://www.w3.org/2000/09/xmldsig#sha1"/>
        <DigestValue>uWxTeky1U2G/UM4X0j9EUk88jXY=</DigestValue>
      </Reference>
      <Reference URI="/xl/worksheets/sheet2.xml?ContentType=application/vnd.openxmlformats-officedocument.spreadsheetml.worksheet+xml">
        <DigestMethod Algorithm="http://www.w3.org/2000/09/xmldsig#sha1"/>
        <DigestValue>Rw7L/Dyqc0xOrNDgdoxODdshBCk=</DigestValue>
      </Reference>
      <Reference URI="/xl/worksheets/sheet3.xml?ContentType=application/vnd.openxmlformats-officedocument.spreadsheetml.worksheet+xml">
        <DigestMethod Algorithm="http://www.w3.org/2000/09/xmldsig#sha1"/>
        <DigestValue>fV6cLQ+ShMuXpaw2wTsFzRs3PSQ=</DigestValue>
      </Reference>
      <Reference URI="/xl/worksheets/sheet4.xml?ContentType=application/vnd.openxmlformats-officedocument.spreadsheetml.worksheet+xml">
        <DigestMethod Algorithm="http://www.w3.org/2000/09/xmldsig#sha1"/>
        <DigestValue>G0n/yNwezxBfLZ+J4cYJmL6iRg8=</DigestValue>
      </Reference>
      <Reference URI="/xl/worksheets/sheet5.xml?ContentType=application/vnd.openxmlformats-officedocument.spreadsheetml.worksheet+xml">
        <DigestMethod Algorithm="http://www.w3.org/2000/09/xmldsig#sha1"/>
        <DigestValue>Rbadku4Ylbg4DcWmLwW1UEzgZho=</DigestValue>
      </Reference>
      <Reference URI="/xl/worksheets/sheet6.xml?ContentType=application/vnd.openxmlformats-officedocument.spreadsheetml.worksheet+xml">
        <DigestMethod Algorithm="http://www.w3.org/2000/09/xmldsig#sha1"/>
        <DigestValue>NqF2yh1aC6wsJOf9OxXITdl9n/k=</DigestValue>
      </Reference>
      <Reference URI="/xl/worksheets/sheet7.xml?ContentType=application/vnd.openxmlformats-officedocument.spreadsheetml.worksheet+xml">
        <DigestMethod Algorithm="http://www.w3.org/2000/09/xmldsig#sha1"/>
        <DigestValue>GaaVdiDx2h6PeJHHAH6FkLpifQk=</DigestValue>
      </Reference>
      <Reference URI="/xl/worksheets/sheet8.xml?ContentType=application/vnd.openxmlformats-officedocument.spreadsheetml.worksheet+xml">
        <DigestMethod Algorithm="http://www.w3.org/2000/09/xmldsig#sha1"/>
        <DigestValue>SMDA+V/PSfTBcEF/RYktj9Puggk=</DigestValue>
      </Reference>
      <Reference URI="/xl/worksheets/sheet9.xml?ContentType=application/vnd.openxmlformats-officedocument.spreadsheetml.worksheet+xml">
        <DigestMethod Algorithm="http://www.w3.org/2000/09/xmldsig#sha1"/>
        <DigestValue>9RLO1TIWTurAOT3lco84JyX9yOU=</DigestValue>
      </Reference>
    </Manifest>
    <SignatureProperties>
      <SignatureProperty Id="idSignatureTime" Target="#idPackageSignature">
        <mdssi:SignatureTime>
          <mdssi:Format>YYYY-MM-DDThh:mm:ssTZD</mdssi:Format>
          <mdssi:Value>2021-01-25T05:48:11Z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{492B3C11-A14D-4205-8EB7-ED71D929F32A}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GwMAAAAAAQAAAAAAAAAAAAAA/rEAAP7/AAAAAAAAWwsAAMIDJANw0hUA61XZdK0RAQ0AYBsDAAAAAOpg9HZ4dPR2rREBDTsAAAAM0xUAAvHqWQAAAACtEQENzAAAAABgGwMS8epZ/yIA4X/kAMApAAAAAAAAAN8BACAAAAAgAACKAcjSFQDs0hUArREBDVNlZ2/MAAAAAQAAAAAAAADs0hUAdZ/rWWDTFQDMAAAAAQAAAAAAAAAE0xUAdZ/rWQAAFQDMAAAA3NQVAAEAAAAAAAAAwNMVABWf61l40xUArREBDQEAAAAAAAAAAgAAABiAawAAAAAAAQAACK0RAQ1kdgAIAAAAACUAAAAMAAAAAwAAABgAAAAMAAAAAAAAAhIAAAAMAAAAAQAAAB4AAAAYAAAAvQAAAAQAAAD3AAAAEQAAAFQAAACIAAAAvgAAAAQAAAD1AAAAEAAAAAEAAACrCg1CchwNQr4AAAAEAAAACgAAAEwAAAAAAAAAAAAAAAAAAAD//////////2AAAAAyADUALgAwADEALgAyADAAMgAx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JcIAMjbBQAABAAAAAQAAAAAAAAAAABTAGkAZwBuAGEAdAB1AHIAZQBMAGkAbgBlAAAA5PP2WYjz9lmw4GsK8IH3WcDv11oA8pwMAAAEANzOFQAPCv9ZUGVvCh4T7VksCv9Zp7XBa3DPFQABAAQAAAAEAIBztAwMFwAAAAAEAAAAFQC+5ftZAPGcDADynAxwzxUAcM8VAAEABAAAAAQAQM8VAAAAAAD/////BM8VAEDPFQAeE+1Z+OX7WTu0wWsAABUAUGVvCqAa1QwAAAAAMAAAAFTPFQAAAAAAz23QWgAAAACABC8AAAAAALDhawo4zxUAPW3QWtQY1QzzzxUAZHYACAAAAAAlAAAADAAAAAQAAAAYAAAADAAAAAAAAAISAAAADAAAAAEAAAAWAAAADAAAAAgAAABUAAAAVAAAAAoAAAA3AAAAHgAAAFoAAAABAAAAqwoNQnIcDUIKAAAAWwAAAAEAAABMAAAABAAAAAkAAAA3AAAAIAAAAFsAAABQAAAAWAAA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Bo8hoMAAAAADUTIS8iAIoBpAEAAKxLbA9AZoQPAABUA9hrhA+4ohUANzREd0oAAAAgwHsPAABUAzDDew9wBCUAcAQlAByiFQCfavR2AL+wAAAAAACCAgAAAgAAAAAAAAAoohUAGGL0dgAA+3ZwCo4AZKIVAERr9HYTa/R2sFPHa3AEJQDEohUAAQAAAAEAAAAAAAAANKIVAMSiFQDsqBUAnqr6dsyaJh0AAP//E2v0dowWUmVwBCUAggIAAAIAAAAAAAAAcAQlAIICAADAONEHqKIVAINKBlooPm4AcAQlALyiFQANINp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BsDAAAAAAEAAAAAAAAAAAAAAP6xAAD+/wAAAAAAAFsLAADCAyQDcNIVAOtV2XStEQENAGAbAwAAAADqYPR2eHT0dq0RAQ07AAAADNMVAALx6lkAAAAArREBDcwAAAAAYBsDEvHqWf8iAOF/5ADAKQAAAAAAAADfAQAgAAAAIAAAigHI0hUA7NIVAK0RAQ1TZWdvzAAAAAEAAAAAAAAA7NIVAHWf61lg0xUAzAAAAAEAAAAAAAAABNMVAHWf61kAABUAzAAAANzUFQABAAAAAAAAAMDTFQAVn+tZeNMVAK0RAQ0BAAAAAAAAAAIAAAAYgGsAAAAAAAEAAAitEQEN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CXCADI2wUAAAQAAAAEAAAAAAAAAAAAUwBpAGcAbgBhAHQAdQByAGUATABpAG4AZQAAAOTz9lmI8/ZZsOBrCvCB91nA79daAPKcDAAABADczhUADwr/WVBlbwoeE+1ZLAr/Wae1wWtwzxUAAQAEAAAABACAc7QMDBcAAAAABAAAABUAvuX7WQDxnAwA8pwMcM8VAHDPFQABAAQAAAAEAEDPFQAAAAAA/////wTPFQBAzxUAHhPtWfjl+1k7tMFrAAAVAFBlbwqgGtUMAAAAADAAAABUzxUAAAAAAM9t0FoAAAAAgAQvAAAAAACw4WsKOM8VAD1t0FrUGNUM888VAGR2AAgAAAAAJQAAAAwAAAAEAAAAGAAAAAwAAAAAAAACEgAAAAwAAAABAAAAFgAAAAwAAAAIAAAAVAAAAFQAAAAKAAAANwAAAB4AAABaAAAAAQAAAKsKDUJyHA1CCgAAAFsAAAABAAAATAAAAAQAAAAJAAAANwAAACAAAABbAAAAUAAAAFgAbA8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aPIaDAAAAACuEiE6IgCKAQAAAAAAAAAAAAAAAAAAAAAAAAAAAAAAAAAAAAAAAAAAAAAAAAAAAAAAAAAAAAAAAAAAAAAAAAAAAAAAAAAAAAAAAAAAAAAAAAAAAAAAAAAAAAAAAAAAAAAAAAAAAAAAAAAAAAAAAAAAAAAAAAAAAAAAAAAAAAAAAAAAAAAAAAAAAAAAAAAAAAAAAAAAAAAAAAAAAAAAAAAAAAAAAAAAAAAAAAAAAAAAAAAAAAAAAAAAAAAAAAAAAAAAAAAANvZDdwAAAAD5E0Z3wqIVAAAAAAC8ohUADSDa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информация для раскрытия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'2'!Заголовки_для_печати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2020-01-14T07:33:18Z</cp:lastPrinted>
  <dcterms:created xsi:type="dcterms:W3CDTF">2011-03-10T06:57:24Z</dcterms:created>
  <dcterms:modified xsi:type="dcterms:W3CDTF">2021-01-25T05:48:09Z</dcterms:modified>
</cp:coreProperties>
</file>